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35" windowHeight="7875"/>
  </bookViews>
  <sheets>
    <sheet name="исполн.бюджета" sheetId="1" r:id="rId1"/>
  </sheets>
  <calcPr calcId="124519" refMode="R1C1"/>
</workbook>
</file>

<file path=xl/calcChain.xml><?xml version="1.0" encoding="utf-8"?>
<calcChain xmlns="http://schemas.openxmlformats.org/spreadsheetml/2006/main">
  <c r="G39" i="1"/>
  <c r="G38"/>
  <c r="G37"/>
  <c r="G36"/>
  <c r="G50" l="1"/>
  <c r="G49"/>
  <c r="G48"/>
  <c r="G47"/>
  <c r="G46"/>
  <c r="F74" l="1"/>
  <c r="F64"/>
  <c r="F62"/>
  <c r="F60"/>
  <c r="F58"/>
  <c r="F54"/>
  <c r="F51"/>
  <c r="F46"/>
  <c r="F43"/>
  <c r="F40"/>
  <c r="F36"/>
  <c r="F28"/>
  <c r="F21"/>
  <c r="F26" s="1"/>
  <c r="F9"/>
  <c r="F67" l="1"/>
  <c r="F68" s="1"/>
  <c r="D40"/>
  <c r="C40"/>
  <c r="G43"/>
  <c r="E43"/>
  <c r="G52"/>
  <c r="C74"/>
  <c r="G13"/>
  <c r="E13"/>
  <c r="D9"/>
  <c r="G45"/>
  <c r="E45"/>
  <c r="D44"/>
  <c r="C44"/>
  <c r="D62"/>
  <c r="D74"/>
  <c r="G66"/>
  <c r="E66"/>
  <c r="G65"/>
  <c r="E65"/>
  <c r="D64"/>
  <c r="C64"/>
  <c r="G63"/>
  <c r="E63"/>
  <c r="C62"/>
  <c r="G61"/>
  <c r="E61"/>
  <c r="D60"/>
  <c r="C60"/>
  <c r="G59"/>
  <c r="E59"/>
  <c r="D58"/>
  <c r="C58"/>
  <c r="G57"/>
  <c r="E57"/>
  <c r="G56"/>
  <c r="E56"/>
  <c r="G55"/>
  <c r="E55"/>
  <c r="D54"/>
  <c r="C54"/>
  <c r="G53"/>
  <c r="E53"/>
  <c r="E52"/>
  <c r="D51"/>
  <c r="C51"/>
  <c r="E50"/>
  <c r="E49"/>
  <c r="E48"/>
  <c r="E47"/>
  <c r="D46"/>
  <c r="C46"/>
  <c r="G42"/>
  <c r="E42"/>
  <c r="E40" s="1"/>
  <c r="G41"/>
  <c r="E41"/>
  <c r="E39"/>
  <c r="E38"/>
  <c r="E37"/>
  <c r="D36"/>
  <c r="C36"/>
  <c r="G35"/>
  <c r="E35"/>
  <c r="G34"/>
  <c r="E34"/>
  <c r="G33"/>
  <c r="E33"/>
  <c r="G32"/>
  <c r="E32"/>
  <c r="G31"/>
  <c r="E31"/>
  <c r="G30"/>
  <c r="E30"/>
  <c r="G29"/>
  <c r="E29"/>
  <c r="D28"/>
  <c r="C28"/>
  <c r="G25"/>
  <c r="E25"/>
  <c r="G24"/>
  <c r="E24"/>
  <c r="G23"/>
  <c r="E23"/>
  <c r="G22"/>
  <c r="E22"/>
  <c r="D21"/>
  <c r="C21"/>
  <c r="G20"/>
  <c r="E20"/>
  <c r="G19"/>
  <c r="E19"/>
  <c r="G18"/>
  <c r="E18"/>
  <c r="G17"/>
  <c r="E17"/>
  <c r="G16"/>
  <c r="E16"/>
  <c r="G15"/>
  <c r="E15"/>
  <c r="G14"/>
  <c r="E14"/>
  <c r="G12"/>
  <c r="E12"/>
  <c r="G11"/>
  <c r="E11"/>
  <c r="G10"/>
  <c r="E10"/>
  <c r="C9"/>
  <c r="G40" l="1"/>
  <c r="G44"/>
  <c r="D67"/>
  <c r="E44"/>
  <c r="C67"/>
  <c r="G58"/>
  <c r="G9"/>
  <c r="G62"/>
  <c r="G60"/>
  <c r="G54"/>
  <c r="G51"/>
  <c r="G28"/>
  <c r="E58"/>
  <c r="E51"/>
  <c r="D26"/>
  <c r="C26"/>
  <c r="E21"/>
  <c r="G21"/>
  <c r="E28"/>
  <c r="E62"/>
  <c r="E9"/>
  <c r="E36"/>
  <c r="E46"/>
  <c r="E54"/>
  <c r="E60"/>
  <c r="E64"/>
  <c r="G64"/>
  <c r="D68" l="1"/>
  <c r="C68"/>
  <c r="G67"/>
  <c r="E67"/>
  <c r="G26"/>
  <c r="E26"/>
</calcChain>
</file>

<file path=xl/sharedStrings.xml><?xml version="1.0" encoding="utf-8"?>
<sst xmlns="http://schemas.openxmlformats.org/spreadsheetml/2006/main" count="151" uniqueCount="138">
  <si>
    <t xml:space="preserve">Сведения </t>
  </si>
  <si>
    <t>об исполнении бюджета Перелюбского муниципального района</t>
  </si>
  <si>
    <t>(отчетный период)</t>
  </si>
  <si>
    <t>(тыс. руб.)</t>
  </si>
  <si>
    <t>Код</t>
  </si>
  <si>
    <t>Наименования показателя</t>
  </si>
  <si>
    <t>% исполнения бюджетных назначений</t>
  </si>
  <si>
    <t>Доходы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</si>
  <si>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</si>
  <si>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</si>
  <si>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</si>
  <si>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</si>
  <si>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товары(работы,услуги), реализуемые на территории Российской Федерации</t>
  </si>
  <si>
    <t>10500000000000000</t>
  </si>
  <si>
    <t>Налоги на совокупный доход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</si>
  <si>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</si>
  <si>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</si>
  <si>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</si>
  <si>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</si>
  <si>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</si>
  <si>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</si>
  <si>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</si>
  <si>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</si>
  <si>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</si>
  <si>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</si>
  <si>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</si>
  <si>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</si>
  <si>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</si>
  <si>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</si>
  <si>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</si>
  <si>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</si>
  <si>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</si>
  <si>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</si>
  <si>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</si>
  <si>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</si>
  <si>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</si>
  <si>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субсидий,субвенций и иных межбюджетных трансфертов,имеющих целевое назначение,прошлых лет</t>
  </si>
  <si>
    <t>21900000000000000</t>
  </si>
  <si>
    <t>Возврат остатков субсидий, субвенций  и иных межбюджетных трансфертов, имеющих целевое назначение, прошлых лет</t>
  </si>
  <si>
    <t>Всего:</t>
  </si>
  <si>
    <t>Расходы</t>
  </si>
  <si>
    <t>0100</t>
  </si>
  <si>
    <t>Общегосударственные вопросы</t>
  </si>
  <si>
    <t>0102</t>
  </si>
  <si>
    <t>Функционирование высшего должностного лица 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</si>
  <si>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</si>
  <si>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</si>
  <si>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</si>
  <si>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</si>
  <si>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</si>
  <si>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</si>
  <si>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</si>
  <si>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</si>
  <si>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</si>
  <si>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</si>
  <si>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</si>
  <si>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</si>
  <si>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</si>
  <si>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</si>
  <si>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</si>
  <si>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</si>
  <si>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</si>
  <si>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</si>
  <si>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</si>
  <si>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</si>
  <si>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</si>
  <si>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</si>
  <si>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</si>
  <si>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</si>
  <si>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</si>
  <si>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</si>
  <si>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</si>
  <si>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</si>
  <si>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</si>
  <si>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</si>
  <si>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</si>
  <si>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</si>
  <si>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</si>
  <si>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</si>
  <si>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</si>
  <si>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</si>
  <si>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</si>
  <si>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</si>
  <si>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</si>
  <si>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</si>
  <si>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</si>
  <si>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</si>
  <si>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</si>
  <si>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</si>
  <si>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</si>
  <si>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</si>
  <si>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</si>
  <si>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</si>
  <si>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</si>
  <si>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</si>
  <si>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</si>
  <si>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</si>
  <si>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</si>
  <si>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</si>
  <si>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</si>
  <si>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</si>
  <si>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</si>
  <si>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</si>
  <si>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</si>
  <si>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</si>
  <si>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</si>
  <si>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</si>
  <si>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</si>
  <si>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</si>
  <si>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</si>
  <si>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</si>
  <si>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</si>
  <si>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</si>
  <si>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Результат исполнения бюджета (дефицит “-”, профицит “+”)</t>
  </si>
  <si>
    <t>Х</t>
  </si>
  <si>
    <t>Источники финансирования дефицита бюджета</t>
  </si>
  <si>
    <t>01020000000000000</t>
  </si>
  <si>
    <t>Кредиты кредитных органицаций в валюте Российской Федерации</t>
  </si>
  <si>
    <t>01030000000000000</t>
  </si>
  <si>
    <t>Бюджетные кредиты от других бюджетов бюджетной системы Российской Федерации</t>
  </si>
  <si>
    <t>01050000000000000</t>
  </si>
  <si>
    <t>Изменение остатков средств на счетах по учету средств бюджетов</t>
  </si>
  <si>
    <t>01060000000000000</t>
  </si>
  <si>
    <t>Иные источники внутреннего финансирования дефицитов бюджетов</t>
  </si>
  <si>
    <t>0600</t>
  </si>
  <si>
    <t>Охрана окружающей среды</t>
  </si>
  <si>
    <t>0605</t>
  </si>
  <si>
    <t>Другие вопросы в области окружающей среды</t>
  </si>
  <si>
    <t>10600000000000000</t>
  </si>
  <si>
    <t>Налог на имущество</t>
  </si>
  <si>
    <t xml:space="preserve">                                                            </t>
  </si>
  <si>
    <t>Бюджетные назначения  на 2024 год</t>
  </si>
  <si>
    <t>Темп роста 2024 года к 2023 году</t>
  </si>
  <si>
    <t>0503</t>
  </si>
  <si>
    <t>Благоустройство</t>
  </si>
  <si>
    <t>за  9 месяцев 2024 год</t>
  </si>
  <si>
    <t>Исполнение  за 9 месяцев 2024 года</t>
  </si>
  <si>
    <t>Исполнение  за 9 месяцев 2023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</si>
</sst>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/>
    </xf>
    <xf numFmtId="0" fontId="1" fillId="0" borderId="0" xfId="0" applyFont="1"/>
    <xf numFmtId="49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7" fillId="0" borderId="0" xfId="0" applyFont="1"/>
    <xf numFmtId="165" fontId="2" fillId="2" borderId="2" xfId="0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64" fontId="2" fillId="0" borderId="4" xfId="0" applyNumberFormat="1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A61" workbookViewId="0">
      <selection activeCell="G40" sqref="G40"/>
    </sheetView>
  </sheetViews>
  <sheetFormatPr defaultRowHeight="15"/>
  <cols>
    <col min="1" max="1" width="20.7109375" style="25" customWidth="1"/>
    <col min="2" max="2" width="37.140625" customWidth="1"/>
    <col min="3" max="3" width="14.5703125" customWidth="1"/>
    <col min="4" max="4" width="15.5703125" customWidth="1"/>
    <col min="5" max="5" width="15.140625" customWidth="1"/>
    <col min="6" max="6" width="16" customWidth="1"/>
    <col min="7" max="7" width="15" customWidth="1"/>
  </cols>
  <sheetData>
    <row r="1" spans="1:7" ht="15.75" customHeight="1">
      <c r="A1" s="31" t="s">
        <v>0</v>
      </c>
      <c r="B1" s="31"/>
      <c r="C1" s="31"/>
      <c r="D1" s="31"/>
      <c r="E1" s="31"/>
      <c r="F1" s="31"/>
      <c r="G1" s="31"/>
    </row>
    <row r="2" spans="1:7" ht="15.75" customHeight="1">
      <c r="A2" s="31" t="s">
        <v>1</v>
      </c>
      <c r="B2" s="31"/>
      <c r="C2" s="31"/>
      <c r="D2" s="31"/>
      <c r="E2" s="31"/>
      <c r="F2" s="31"/>
      <c r="G2" s="31"/>
    </row>
    <row r="3" spans="1:7" ht="15.75">
      <c r="A3" s="32" t="s">
        <v>135</v>
      </c>
      <c r="B3" s="32"/>
      <c r="C3" s="32"/>
      <c r="D3" s="32"/>
      <c r="E3" s="32"/>
      <c r="F3" s="32"/>
      <c r="G3" s="32"/>
    </row>
    <row r="4" spans="1:7" ht="15.75">
      <c r="A4" s="33" t="s">
        <v>2</v>
      </c>
      <c r="B4" s="33"/>
      <c r="C4" s="33"/>
      <c r="D4" s="33"/>
      <c r="E4" s="33"/>
      <c r="F4" s="33"/>
      <c r="G4" s="33"/>
    </row>
    <row r="5" spans="1:7" ht="15.75">
      <c r="A5" s="1"/>
      <c r="B5" s="2"/>
      <c r="C5" s="2"/>
      <c r="D5" s="2"/>
      <c r="E5" s="2"/>
      <c r="F5" s="2"/>
      <c r="G5" s="2"/>
    </row>
    <row r="6" spans="1:7" ht="15.75">
      <c r="A6" s="34" t="s">
        <v>3</v>
      </c>
      <c r="B6" s="34"/>
      <c r="C6" s="34"/>
      <c r="D6" s="34"/>
      <c r="E6" s="34"/>
      <c r="F6" s="34"/>
      <c r="G6" s="34"/>
    </row>
    <row r="7" spans="1:7" ht="63">
      <c r="A7" s="3" t="s">
        <v>4</v>
      </c>
      <c r="B7" s="3" t="s">
        <v>5</v>
      </c>
      <c r="C7" s="4" t="s">
        <v>131</v>
      </c>
      <c r="D7" s="4" t="s">
        <v>136</v>
      </c>
      <c r="E7" s="3" t="s">
        <v>6</v>
      </c>
      <c r="F7" s="4" t="s">
        <v>137</v>
      </c>
      <c r="G7" s="3" t="s">
        <v>132</v>
      </c>
    </row>
    <row r="8" spans="1:7" ht="15.75">
      <c r="A8" s="3"/>
      <c r="B8" s="35" t="s">
        <v>7</v>
      </c>
      <c r="C8" s="35"/>
      <c r="D8" s="35"/>
      <c r="E8" s="35"/>
      <c r="F8" s="35"/>
      <c r="G8" s="35"/>
    </row>
    <row r="9" spans="1:7" s="8" customFormat="1" ht="31.5">
      <c r="A9" s="3"/>
      <c r="B9" s="5" t="s">
        <v>8</v>
      </c>
      <c r="C9" s="6">
        <f>SUM(C10:C20)</f>
        <v>221547.6</v>
      </c>
      <c r="D9" s="6">
        <f>SUM(D10:D20)</f>
        <v>103434.8</v>
      </c>
      <c r="E9" s="6">
        <f>IFERROR(D9/C9*100,0)</f>
        <v>46.687393589458878</v>
      </c>
      <c r="F9" s="6">
        <f>SUM(F10:F20)</f>
        <v>102385.8</v>
      </c>
      <c r="G9" s="7">
        <f>IFERROR(D9/F9*100,0)</f>
        <v>101.02455613962091</v>
      </c>
    </row>
    <row r="10" spans="1:7" ht="15.75">
      <c r="A10" s="9" t="s">
        <v>9</v>
      </c>
      <c r="B10" s="10" t="s">
        <v>10</v>
      </c>
      <c r="C10" s="11">
        <v>74938.899999999994</v>
      </c>
      <c r="D10" s="11">
        <v>56612.4</v>
      </c>
      <c r="E10" s="11">
        <f>IFERROR(D10/C10*100,0)</f>
        <v>75.544743784603199</v>
      </c>
      <c r="F10" s="27">
        <v>44541.7</v>
      </c>
      <c r="G10" s="12">
        <f t="shared" ref="G10:G26" si="0">IFERROR(D10/F10*100,0)</f>
        <v>127.09977391972018</v>
      </c>
    </row>
    <row r="11" spans="1:7" ht="47.25">
      <c r="A11" s="9" t="s">
        <v>11</v>
      </c>
      <c r="B11" s="10" t="s">
        <v>12</v>
      </c>
      <c r="C11" s="11">
        <v>1309.5999999999999</v>
      </c>
      <c r="D11" s="11">
        <v>1018.2</v>
      </c>
      <c r="E11" s="11">
        <f t="shared" ref="E11:E26" si="1">IFERROR(D11/C11*100,0)</f>
        <v>77.748930971288956</v>
      </c>
      <c r="F11" s="27">
        <v>1044.8</v>
      </c>
      <c r="G11" s="12">
        <f t="shared" si="0"/>
        <v>97.4540581929556</v>
      </c>
    </row>
    <row r="12" spans="1:7" ht="15.75">
      <c r="A12" s="9" t="s">
        <v>13</v>
      </c>
      <c r="B12" s="10" t="s">
        <v>14</v>
      </c>
      <c r="C12" s="11">
        <v>29814.7</v>
      </c>
      <c r="D12" s="11">
        <v>30712.799999999999</v>
      </c>
      <c r="E12" s="11">
        <f t="shared" si="1"/>
        <v>103.01227246962068</v>
      </c>
      <c r="F12" s="27">
        <v>21043.9</v>
      </c>
      <c r="G12" s="12">
        <f t="shared" si="0"/>
        <v>145.94633124088213</v>
      </c>
    </row>
    <row r="13" spans="1:7" ht="15.75">
      <c r="A13" s="9" t="s">
        <v>128</v>
      </c>
      <c r="B13" s="10" t="s">
        <v>129</v>
      </c>
      <c r="C13" s="11">
        <v>19721</v>
      </c>
      <c r="D13" s="11">
        <v>7919.6</v>
      </c>
      <c r="E13" s="11">
        <f t="shared" si="1"/>
        <v>40.158206987475282</v>
      </c>
      <c r="F13" s="27">
        <v>6049.5</v>
      </c>
      <c r="G13" s="12">
        <f t="shared" si="0"/>
        <v>130.91329861972065</v>
      </c>
    </row>
    <row r="14" spans="1:7" ht="15.75">
      <c r="A14" s="9" t="s">
        <v>15</v>
      </c>
      <c r="B14" s="10" t="s">
        <v>16</v>
      </c>
      <c r="C14" s="11">
        <v>1450</v>
      </c>
      <c r="D14" s="11">
        <v>1227.2</v>
      </c>
      <c r="E14" s="11">
        <f t="shared" si="1"/>
        <v>84.634482758620692</v>
      </c>
      <c r="F14" s="27">
        <v>1012.3</v>
      </c>
      <c r="G14" s="12">
        <f t="shared" si="0"/>
        <v>121.228884717969</v>
      </c>
    </row>
    <row r="15" spans="1:7" ht="66.75" customHeight="1">
      <c r="A15" s="9" t="s">
        <v>17</v>
      </c>
      <c r="B15" s="10" t="s">
        <v>18</v>
      </c>
      <c r="C15" s="11">
        <v>4455</v>
      </c>
      <c r="D15" s="11">
        <v>4026.9</v>
      </c>
      <c r="E15" s="11">
        <f t="shared" si="1"/>
        <v>90.390572390572387</v>
      </c>
      <c r="F15" s="27">
        <v>3512</v>
      </c>
      <c r="G15" s="12">
        <f t="shared" si="0"/>
        <v>114.66116173120729</v>
      </c>
    </row>
    <row r="16" spans="1:7" ht="31.5">
      <c r="A16" s="9" t="s">
        <v>19</v>
      </c>
      <c r="B16" s="10" t="s">
        <v>20</v>
      </c>
      <c r="C16" s="11">
        <v>500</v>
      </c>
      <c r="D16" s="11">
        <v>388.6</v>
      </c>
      <c r="E16" s="11">
        <f t="shared" si="1"/>
        <v>77.72</v>
      </c>
      <c r="F16" s="27">
        <v>352.1</v>
      </c>
      <c r="G16" s="12">
        <f t="shared" si="0"/>
        <v>110.36637318943482</v>
      </c>
    </row>
    <row r="17" spans="1:7" ht="47.25">
      <c r="A17" s="9" t="s">
        <v>21</v>
      </c>
      <c r="B17" s="10" t="s">
        <v>22</v>
      </c>
      <c r="C17" s="11">
        <v>115</v>
      </c>
      <c r="D17" s="11">
        <v>47.1</v>
      </c>
      <c r="E17" s="11">
        <f t="shared" si="1"/>
        <v>40.956521739130437</v>
      </c>
      <c r="F17" s="27">
        <v>42.9</v>
      </c>
      <c r="G17" s="12">
        <f t="shared" si="0"/>
        <v>109.79020979020979</v>
      </c>
    </row>
    <row r="18" spans="1:7" ht="31.5">
      <c r="A18" s="9" t="s">
        <v>23</v>
      </c>
      <c r="B18" s="10" t="s">
        <v>24</v>
      </c>
      <c r="C18" s="11">
        <v>88943.4</v>
      </c>
      <c r="D18" s="11">
        <v>1104.3</v>
      </c>
      <c r="E18" s="11">
        <f t="shared" si="1"/>
        <v>1.2415761034545565</v>
      </c>
      <c r="F18" s="27">
        <v>8961.5</v>
      </c>
      <c r="G18" s="12">
        <f t="shared" si="0"/>
        <v>12.322713831389834</v>
      </c>
    </row>
    <row r="19" spans="1:7" ht="31.5">
      <c r="A19" s="9" t="s">
        <v>25</v>
      </c>
      <c r="B19" s="10" t="s">
        <v>26</v>
      </c>
      <c r="C19" s="11">
        <v>300</v>
      </c>
      <c r="D19" s="11">
        <v>377.7</v>
      </c>
      <c r="E19" s="11">
        <f t="shared" si="1"/>
        <v>125.89999999999999</v>
      </c>
      <c r="F19" s="27">
        <v>15830.5</v>
      </c>
      <c r="G19" s="12">
        <f t="shared" si="0"/>
        <v>2.3859006348504468</v>
      </c>
    </row>
    <row r="20" spans="1:7" ht="18.75" customHeight="1">
      <c r="A20" s="9" t="s">
        <v>27</v>
      </c>
      <c r="B20" s="10" t="s">
        <v>28</v>
      </c>
      <c r="C20" s="11">
        <v>0</v>
      </c>
      <c r="D20" s="11">
        <v>0</v>
      </c>
      <c r="E20" s="11">
        <f t="shared" si="1"/>
        <v>0</v>
      </c>
      <c r="F20" s="11">
        <v>-5.4</v>
      </c>
      <c r="G20" s="12">
        <f t="shared" si="0"/>
        <v>0</v>
      </c>
    </row>
    <row r="21" spans="1:7" s="8" customFormat="1" ht="18" customHeight="1">
      <c r="A21" s="13" t="s">
        <v>29</v>
      </c>
      <c r="B21" s="5" t="s">
        <v>30</v>
      </c>
      <c r="C21" s="6">
        <f>SUM(C22:C25)</f>
        <v>408260.9</v>
      </c>
      <c r="D21" s="6">
        <f>SUM(D22:D25)</f>
        <v>291033</v>
      </c>
      <c r="E21" s="6">
        <f t="shared" si="1"/>
        <v>71.28603302447037</v>
      </c>
      <c r="F21" s="6">
        <f>SUM(F22:F25)</f>
        <v>249994.1</v>
      </c>
      <c r="G21" s="7">
        <f t="shared" si="0"/>
        <v>116.41594741635903</v>
      </c>
    </row>
    <row r="22" spans="1:7" ht="47.25">
      <c r="A22" s="9" t="s">
        <v>31</v>
      </c>
      <c r="B22" s="10" t="s">
        <v>32</v>
      </c>
      <c r="C22" s="11">
        <v>405986.5</v>
      </c>
      <c r="D22" s="11">
        <v>288758.59999999998</v>
      </c>
      <c r="E22" s="11">
        <f t="shared" si="1"/>
        <v>71.125172881364279</v>
      </c>
      <c r="F22" s="11">
        <v>250045.6</v>
      </c>
      <c r="G22" s="12">
        <f t="shared" si="0"/>
        <v>115.48237601461493</v>
      </c>
    </row>
    <row r="23" spans="1:7" ht="15.75">
      <c r="A23" s="9" t="s">
        <v>33</v>
      </c>
      <c r="B23" s="10" t="s">
        <v>34</v>
      </c>
      <c r="C23" s="11">
        <v>2274.4</v>
      </c>
      <c r="D23" s="11">
        <v>2274.4</v>
      </c>
      <c r="E23" s="11">
        <f t="shared" si="1"/>
        <v>100</v>
      </c>
      <c r="F23" s="11">
        <v>0</v>
      </c>
      <c r="G23" s="12">
        <f t="shared" si="0"/>
        <v>0</v>
      </c>
    </row>
    <row r="24" spans="1:7" ht="141.75">
      <c r="A24" s="9" t="s">
        <v>35</v>
      </c>
      <c r="B24" s="10" t="s">
        <v>36</v>
      </c>
      <c r="C24" s="11">
        <v>0</v>
      </c>
      <c r="D24" s="11">
        <v>0</v>
      </c>
      <c r="E24" s="11">
        <f t="shared" si="1"/>
        <v>0</v>
      </c>
      <c r="F24" s="11">
        <v>0</v>
      </c>
      <c r="G24" s="12">
        <f t="shared" si="0"/>
        <v>0</v>
      </c>
    </row>
    <row r="25" spans="1:7" ht="63">
      <c r="A25" s="9" t="s">
        <v>37</v>
      </c>
      <c r="B25" s="10" t="s">
        <v>38</v>
      </c>
      <c r="C25" s="11">
        <v>0</v>
      </c>
      <c r="D25" s="11">
        <v>0</v>
      </c>
      <c r="E25" s="11">
        <f t="shared" si="1"/>
        <v>0</v>
      </c>
      <c r="F25" s="11">
        <v>-51.5</v>
      </c>
      <c r="G25" s="12">
        <f t="shared" si="0"/>
        <v>0</v>
      </c>
    </row>
    <row r="26" spans="1:7" ht="15.75">
      <c r="A26" s="14"/>
      <c r="B26" s="5" t="s">
        <v>39</v>
      </c>
      <c r="C26" s="6">
        <f>C21+C9</f>
        <v>629808.5</v>
      </c>
      <c r="D26" s="6">
        <f>D21+D9</f>
        <v>394467.8</v>
      </c>
      <c r="E26" s="6">
        <f t="shared" si="1"/>
        <v>62.632974943971064</v>
      </c>
      <c r="F26" s="6">
        <f>F21+F9</f>
        <v>352379.9</v>
      </c>
      <c r="G26" s="7">
        <f t="shared" si="0"/>
        <v>111.94389918380701</v>
      </c>
    </row>
    <row r="27" spans="1:7" ht="15.75">
      <c r="A27" s="14"/>
      <c r="B27" s="28" t="s">
        <v>40</v>
      </c>
      <c r="C27" s="29"/>
      <c r="D27" s="29"/>
      <c r="E27" s="29"/>
      <c r="F27" s="29"/>
      <c r="G27" s="30"/>
    </row>
    <row r="28" spans="1:7" ht="15.75">
      <c r="A28" s="15" t="s">
        <v>41</v>
      </c>
      <c r="B28" s="16" t="s">
        <v>42</v>
      </c>
      <c r="C28" s="26">
        <f>SUM(C29:C35)</f>
        <v>56670.3</v>
      </c>
      <c r="D28" s="26">
        <f>SUM(D29:D35)</f>
        <v>37649.199999999997</v>
      </c>
      <c r="E28" s="6">
        <f>IFERROR(D28/C28*100,0)</f>
        <v>66.435505017619448</v>
      </c>
      <c r="F28" s="6">
        <f>SUM(F29:F35)</f>
        <v>28267.200000000001</v>
      </c>
      <c r="G28" s="7">
        <f>IFERROR(D28/F28*100,0)</f>
        <v>133.19041150166976</v>
      </c>
    </row>
    <row r="29" spans="1:7" ht="63">
      <c r="A29" s="17" t="s">
        <v>43</v>
      </c>
      <c r="B29" s="18" t="s">
        <v>44</v>
      </c>
      <c r="C29" s="27">
        <v>2992.2</v>
      </c>
      <c r="D29" s="27">
        <v>1792.8</v>
      </c>
      <c r="E29" s="11">
        <f t="shared" ref="E29:E67" si="2">IFERROR(D29/C29*100,0)</f>
        <v>59.915781030679774</v>
      </c>
      <c r="F29" s="11">
        <v>1302</v>
      </c>
      <c r="G29" s="12">
        <f t="shared" ref="G29:G67" si="3">IFERROR(D29/F29*100,0)</f>
        <v>137.69585253456219</v>
      </c>
    </row>
    <row r="30" spans="1:7" ht="94.5">
      <c r="A30" s="17" t="s">
        <v>45</v>
      </c>
      <c r="B30" s="18" t="s">
        <v>46</v>
      </c>
      <c r="C30" s="27">
        <v>1251.5</v>
      </c>
      <c r="D30" s="27">
        <v>786.7</v>
      </c>
      <c r="E30" s="11">
        <f t="shared" si="2"/>
        <v>62.860567319216941</v>
      </c>
      <c r="F30" s="11">
        <v>710</v>
      </c>
      <c r="G30" s="12">
        <f t="shared" si="3"/>
        <v>110.80281690140845</v>
      </c>
    </row>
    <row r="31" spans="1:7" ht="94.5">
      <c r="A31" s="17" t="s">
        <v>47</v>
      </c>
      <c r="B31" s="18" t="s">
        <v>48</v>
      </c>
      <c r="C31" s="27">
        <v>22445.7</v>
      </c>
      <c r="D31" s="27">
        <v>15525.6</v>
      </c>
      <c r="E31" s="11">
        <f t="shared" si="2"/>
        <v>69.169595958245907</v>
      </c>
      <c r="F31" s="11">
        <v>10678.1</v>
      </c>
      <c r="G31" s="12">
        <f t="shared" si="3"/>
        <v>145.39665296260571</v>
      </c>
    </row>
    <row r="32" spans="1:7" ht="15.75">
      <c r="A32" s="17" t="s">
        <v>49</v>
      </c>
      <c r="B32" s="18" t="s">
        <v>50</v>
      </c>
      <c r="C32" s="27">
        <v>0.7</v>
      </c>
      <c r="D32" s="27">
        <v>0</v>
      </c>
      <c r="E32" s="11">
        <f t="shared" si="2"/>
        <v>0</v>
      </c>
      <c r="F32" s="11">
        <v>1.4</v>
      </c>
      <c r="G32" s="12">
        <f t="shared" si="3"/>
        <v>0</v>
      </c>
    </row>
    <row r="33" spans="1:7" ht="78.75">
      <c r="A33" s="17" t="s">
        <v>51</v>
      </c>
      <c r="B33" s="18" t="s">
        <v>52</v>
      </c>
      <c r="C33" s="27">
        <v>11153.8</v>
      </c>
      <c r="D33" s="27">
        <v>8080.8</v>
      </c>
      <c r="E33" s="11">
        <f t="shared" si="2"/>
        <v>72.448851512489014</v>
      </c>
      <c r="F33" s="11">
        <v>7130.7</v>
      </c>
      <c r="G33" s="12">
        <f t="shared" si="3"/>
        <v>113.32407758004123</v>
      </c>
    </row>
    <row r="34" spans="1:7" ht="15.75">
      <c r="A34" s="17" t="s">
        <v>53</v>
      </c>
      <c r="B34" s="18" t="s">
        <v>54</v>
      </c>
      <c r="C34" s="27">
        <v>50</v>
      </c>
      <c r="D34" s="27">
        <v>0</v>
      </c>
      <c r="E34" s="11">
        <f t="shared" si="2"/>
        <v>0</v>
      </c>
      <c r="F34" s="11">
        <v>0</v>
      </c>
      <c r="G34" s="12">
        <f t="shared" si="3"/>
        <v>0</v>
      </c>
    </row>
    <row r="35" spans="1:7" ht="31.5">
      <c r="A35" s="17" t="s">
        <v>55</v>
      </c>
      <c r="B35" s="18" t="s">
        <v>56</v>
      </c>
      <c r="C35" s="27">
        <v>18776.400000000001</v>
      </c>
      <c r="D35" s="27">
        <v>11463.3</v>
      </c>
      <c r="E35" s="11">
        <f t="shared" si="2"/>
        <v>61.051639291877024</v>
      </c>
      <c r="F35" s="11">
        <v>8445</v>
      </c>
      <c r="G35" s="12">
        <f t="shared" si="3"/>
        <v>135.74067495559501</v>
      </c>
    </row>
    <row r="36" spans="1:7" ht="15.75">
      <c r="A36" s="15" t="s">
        <v>57</v>
      </c>
      <c r="B36" s="16" t="s">
        <v>58</v>
      </c>
      <c r="C36" s="26">
        <f>SUM(C37:C39)</f>
        <v>28665.5</v>
      </c>
      <c r="D36" s="26">
        <f>SUM(D37:D39)</f>
        <v>5877.8</v>
      </c>
      <c r="E36" s="6">
        <f t="shared" si="2"/>
        <v>20.504787985557552</v>
      </c>
      <c r="F36" s="6">
        <f>SUM(F37:F39)</f>
        <v>24583.000000000004</v>
      </c>
      <c r="G36" s="7">
        <f t="shared" si="3"/>
        <v>23.910019118903307</v>
      </c>
    </row>
    <row r="37" spans="1:7" ht="15.75">
      <c r="A37" s="17" t="s">
        <v>59</v>
      </c>
      <c r="B37" s="18" t="s">
        <v>60</v>
      </c>
      <c r="C37" s="27">
        <v>128.19999999999999</v>
      </c>
      <c r="D37" s="27">
        <v>0</v>
      </c>
      <c r="E37" s="11">
        <f t="shared" si="2"/>
        <v>0</v>
      </c>
      <c r="F37" s="11">
        <v>36.9</v>
      </c>
      <c r="G37" s="12">
        <f t="shared" si="3"/>
        <v>0</v>
      </c>
    </row>
    <row r="38" spans="1:7" ht="31.5">
      <c r="A38" s="17" t="s">
        <v>61</v>
      </c>
      <c r="B38" s="18" t="s">
        <v>62</v>
      </c>
      <c r="C38" s="27">
        <v>23481.599999999999</v>
      </c>
      <c r="D38" s="27">
        <v>4001.1</v>
      </c>
      <c r="E38" s="11">
        <f t="shared" si="2"/>
        <v>17.03929885527392</v>
      </c>
      <c r="F38" s="11">
        <v>21042.2</v>
      </c>
      <c r="G38" s="12">
        <f t="shared" si="3"/>
        <v>19.014646757468324</v>
      </c>
    </row>
    <row r="39" spans="1:7" ht="31.5">
      <c r="A39" s="17" t="s">
        <v>63</v>
      </c>
      <c r="B39" s="18" t="s">
        <v>64</v>
      </c>
      <c r="C39" s="27">
        <v>5055.7</v>
      </c>
      <c r="D39" s="27">
        <v>1876.7</v>
      </c>
      <c r="E39" s="11">
        <f t="shared" si="2"/>
        <v>37.120477876456285</v>
      </c>
      <c r="F39" s="11">
        <v>3503.9</v>
      </c>
      <c r="G39" s="12">
        <f t="shared" si="3"/>
        <v>53.560318502240357</v>
      </c>
    </row>
    <row r="40" spans="1:7" ht="31.5">
      <c r="A40" s="15" t="s">
        <v>65</v>
      </c>
      <c r="B40" s="16" t="s">
        <v>66</v>
      </c>
      <c r="C40" s="26">
        <f>SUM(C41:C43)</f>
        <v>672.6</v>
      </c>
      <c r="D40" s="26">
        <f t="shared" ref="D40:G40" si="4">SUM(D41:D43)</f>
        <v>3.1</v>
      </c>
      <c r="E40" s="6">
        <f t="shared" si="4"/>
        <v>1.84964200477327</v>
      </c>
      <c r="F40" s="6">
        <f>SUM(F41:F41)</f>
        <v>0</v>
      </c>
      <c r="G40" s="6">
        <f t="shared" si="4"/>
        <v>0</v>
      </c>
    </row>
    <row r="41" spans="1:7" ht="15.75">
      <c r="A41" s="17" t="s">
        <v>67</v>
      </c>
      <c r="B41" s="18" t="s">
        <v>68</v>
      </c>
      <c r="C41" s="27">
        <v>460</v>
      </c>
      <c r="D41" s="27">
        <v>0</v>
      </c>
      <c r="E41" s="11">
        <f t="shared" si="2"/>
        <v>0</v>
      </c>
      <c r="F41" s="11">
        <v>0</v>
      </c>
      <c r="G41" s="12">
        <f t="shared" si="3"/>
        <v>0</v>
      </c>
    </row>
    <row r="42" spans="1:7" ht="15.75">
      <c r="A42" s="17" t="s">
        <v>69</v>
      </c>
      <c r="B42" s="18" t="s">
        <v>70</v>
      </c>
      <c r="C42" s="27">
        <v>167.6</v>
      </c>
      <c r="D42" s="27">
        <v>3.1</v>
      </c>
      <c r="E42" s="11">
        <f t="shared" si="2"/>
        <v>1.84964200477327</v>
      </c>
      <c r="F42" s="11">
        <v>0</v>
      </c>
      <c r="G42" s="12">
        <f t="shared" si="3"/>
        <v>0</v>
      </c>
    </row>
    <row r="43" spans="1:7" ht="15.75">
      <c r="A43" s="17" t="s">
        <v>133</v>
      </c>
      <c r="B43" s="18" t="s">
        <v>134</v>
      </c>
      <c r="C43" s="27">
        <v>45</v>
      </c>
      <c r="D43" s="27">
        <v>0</v>
      </c>
      <c r="E43" s="11">
        <f t="shared" ref="E43" si="5">IFERROR(D43/C43*100,0)</f>
        <v>0</v>
      </c>
      <c r="F43" s="6">
        <f>SUM(F44:F44)</f>
        <v>0</v>
      </c>
      <c r="G43" s="12">
        <f t="shared" ref="G43" si="6">IFERROR(D43/F43*100,0)</f>
        <v>0</v>
      </c>
    </row>
    <row r="44" spans="1:7" ht="15.75">
      <c r="A44" s="15" t="s">
        <v>124</v>
      </c>
      <c r="B44" s="16" t="s">
        <v>125</v>
      </c>
      <c r="C44" s="26">
        <f>SUM(C45:C45)</f>
        <v>0</v>
      </c>
      <c r="D44" s="26">
        <f>SUM(D45:D45)</f>
        <v>0</v>
      </c>
      <c r="E44" s="6">
        <f t="shared" si="2"/>
        <v>0</v>
      </c>
      <c r="F44" s="11">
        <v>0</v>
      </c>
      <c r="G44" s="7">
        <f t="shared" si="3"/>
        <v>0</v>
      </c>
    </row>
    <row r="45" spans="1:7" ht="31.5">
      <c r="A45" s="17" t="s">
        <v>126</v>
      </c>
      <c r="B45" s="18" t="s">
        <v>127</v>
      </c>
      <c r="C45" s="27">
        <v>0</v>
      </c>
      <c r="D45" s="27">
        <v>0</v>
      </c>
      <c r="E45" s="11">
        <f t="shared" si="2"/>
        <v>0</v>
      </c>
      <c r="F45" s="36">
        <v>0</v>
      </c>
      <c r="G45" s="12">
        <f>IFERROR(D45/F46*100,0)</f>
        <v>0</v>
      </c>
    </row>
    <row r="46" spans="1:7" ht="15.75">
      <c r="A46" s="15" t="s">
        <v>71</v>
      </c>
      <c r="B46" s="16" t="s">
        <v>72</v>
      </c>
      <c r="C46" s="26">
        <f>SUM(C47:C50)</f>
        <v>468119.8</v>
      </c>
      <c r="D46" s="26">
        <f>SUM(D47:D50)</f>
        <v>306650.8</v>
      </c>
      <c r="E46" s="6">
        <f t="shared" si="2"/>
        <v>65.506906565370656</v>
      </c>
      <c r="F46" s="6">
        <f>SUM(F47:F50)</f>
        <v>260227.6</v>
      </c>
      <c r="G46" s="7">
        <f t="shared" si="3"/>
        <v>117.83946053377889</v>
      </c>
    </row>
    <row r="47" spans="1:7" ht="15.75">
      <c r="A47" s="17" t="s">
        <v>73</v>
      </c>
      <c r="B47" s="18" t="s">
        <v>74</v>
      </c>
      <c r="C47" s="27">
        <v>107904.5</v>
      </c>
      <c r="D47" s="27">
        <v>71064.7</v>
      </c>
      <c r="E47" s="11">
        <f t="shared" si="2"/>
        <v>65.858884476551012</v>
      </c>
      <c r="F47" s="11">
        <v>62904.2</v>
      </c>
      <c r="G47" s="12">
        <f t="shared" si="3"/>
        <v>112.97290165044625</v>
      </c>
    </row>
    <row r="48" spans="1:7" ht="15.75">
      <c r="A48" s="17" t="s">
        <v>75</v>
      </c>
      <c r="B48" s="18" t="s">
        <v>76</v>
      </c>
      <c r="C48" s="27">
        <v>332074.2</v>
      </c>
      <c r="D48" s="27">
        <v>218128.8</v>
      </c>
      <c r="E48" s="11">
        <f t="shared" si="2"/>
        <v>65.686765186816672</v>
      </c>
      <c r="F48" s="11">
        <v>182105.8</v>
      </c>
      <c r="G48" s="12">
        <f t="shared" si="3"/>
        <v>119.78135786998547</v>
      </c>
    </row>
    <row r="49" spans="1:7" ht="15.75">
      <c r="A49" s="17" t="s">
        <v>77</v>
      </c>
      <c r="B49" s="18" t="s">
        <v>78</v>
      </c>
      <c r="C49" s="27">
        <v>4000</v>
      </c>
      <c r="D49" s="27">
        <v>1639.1</v>
      </c>
      <c r="E49" s="11">
        <f t="shared" si="2"/>
        <v>40.977499999999999</v>
      </c>
      <c r="F49" s="11">
        <v>2299</v>
      </c>
      <c r="G49" s="12">
        <f t="shared" si="3"/>
        <v>71.296215745976511</v>
      </c>
    </row>
    <row r="50" spans="1:7" ht="31.5">
      <c r="A50" s="17" t="s">
        <v>79</v>
      </c>
      <c r="B50" s="18" t="s">
        <v>80</v>
      </c>
      <c r="C50" s="27">
        <v>24141.1</v>
      </c>
      <c r="D50" s="27">
        <v>15818.2</v>
      </c>
      <c r="E50" s="11">
        <f t="shared" si="2"/>
        <v>65.52394049981153</v>
      </c>
      <c r="F50" s="11">
        <v>12918.6</v>
      </c>
      <c r="G50" s="12">
        <f t="shared" si="3"/>
        <v>122.44515659591598</v>
      </c>
    </row>
    <row r="51" spans="1:7" ht="16.5" customHeight="1">
      <c r="A51" s="15" t="s">
        <v>81</v>
      </c>
      <c r="B51" s="16" t="s">
        <v>82</v>
      </c>
      <c r="C51" s="26">
        <f>SUM(C52:C53)</f>
        <v>71545.5</v>
      </c>
      <c r="D51" s="26">
        <f>SUM(D52:D53)</f>
        <v>41620.300000000003</v>
      </c>
      <c r="E51" s="6">
        <f t="shared" si="2"/>
        <v>58.173190487172498</v>
      </c>
      <c r="F51" s="6">
        <f>SUM(F52:F53)</f>
        <v>41425.699999999997</v>
      </c>
      <c r="G51" s="7">
        <f t="shared" si="3"/>
        <v>100.46975669692971</v>
      </c>
    </row>
    <row r="52" spans="1:7" ht="15.75">
      <c r="A52" s="17" t="s">
        <v>83</v>
      </c>
      <c r="B52" s="18" t="s">
        <v>84</v>
      </c>
      <c r="C52" s="27">
        <v>55291.4</v>
      </c>
      <c r="D52" s="27">
        <v>31846.799999999999</v>
      </c>
      <c r="E52" s="11">
        <f t="shared" si="2"/>
        <v>57.598107481452807</v>
      </c>
      <c r="F52" s="11">
        <v>33782.6</v>
      </c>
      <c r="G52" s="12">
        <f t="shared" si="3"/>
        <v>94.26983121488577</v>
      </c>
    </row>
    <row r="53" spans="1:7" ht="31.5">
      <c r="A53" s="17" t="s">
        <v>85</v>
      </c>
      <c r="B53" s="18" t="s">
        <v>86</v>
      </c>
      <c r="C53" s="27">
        <v>16254.1</v>
      </c>
      <c r="D53" s="27">
        <v>9773.5</v>
      </c>
      <c r="E53" s="11">
        <f t="shared" si="2"/>
        <v>60.129444263293564</v>
      </c>
      <c r="F53" s="11">
        <v>7643.1</v>
      </c>
      <c r="G53" s="12">
        <f t="shared" si="3"/>
        <v>127.87350682314766</v>
      </c>
    </row>
    <row r="54" spans="1:7" ht="15.75">
      <c r="A54" s="15" t="s">
        <v>87</v>
      </c>
      <c r="B54" s="16" t="s">
        <v>88</v>
      </c>
      <c r="C54" s="26">
        <f>SUM(C55:C57)</f>
        <v>2582.5</v>
      </c>
      <c r="D54" s="26">
        <f>SUM(D55:D57)</f>
        <v>1107.0999999999999</v>
      </c>
      <c r="E54" s="6">
        <f t="shared" si="2"/>
        <v>42.869312681510166</v>
      </c>
      <c r="F54" s="6">
        <f>SUM(F55:F57)</f>
        <v>1876.3</v>
      </c>
      <c r="G54" s="7">
        <f t="shared" si="3"/>
        <v>59.004423599637576</v>
      </c>
    </row>
    <row r="55" spans="1:7" ht="15.75">
      <c r="A55" s="17" t="s">
        <v>89</v>
      </c>
      <c r="B55" s="18" t="s">
        <v>90</v>
      </c>
      <c r="C55" s="27"/>
      <c r="D55" s="27"/>
      <c r="E55" s="11">
        <f t="shared" si="2"/>
        <v>0</v>
      </c>
      <c r="F55" s="11"/>
      <c r="G55" s="12">
        <f t="shared" si="3"/>
        <v>0</v>
      </c>
    </row>
    <row r="56" spans="1:7" ht="15.75">
      <c r="A56" s="17" t="s">
        <v>91</v>
      </c>
      <c r="B56" s="18" t="s">
        <v>92</v>
      </c>
      <c r="C56" s="27">
        <v>900</v>
      </c>
      <c r="D56" s="27">
        <v>0</v>
      </c>
      <c r="E56" s="11">
        <f t="shared" si="2"/>
        <v>0</v>
      </c>
      <c r="F56" s="11">
        <v>204.1</v>
      </c>
      <c r="G56" s="12">
        <f t="shared" si="3"/>
        <v>0</v>
      </c>
    </row>
    <row r="57" spans="1:7" ht="15.75">
      <c r="A57" s="19" t="s">
        <v>93</v>
      </c>
      <c r="B57" s="20" t="s">
        <v>94</v>
      </c>
      <c r="C57" s="27">
        <v>1682.5</v>
      </c>
      <c r="D57" s="27">
        <v>1107.0999999999999</v>
      </c>
      <c r="E57" s="11">
        <f t="shared" si="2"/>
        <v>65.800891530460618</v>
      </c>
      <c r="F57" s="11">
        <v>1672.2</v>
      </c>
      <c r="G57" s="12">
        <f t="shared" si="3"/>
        <v>66.20619543116851</v>
      </c>
    </row>
    <row r="58" spans="1:7" ht="15.75">
      <c r="A58" s="15" t="s">
        <v>95</v>
      </c>
      <c r="B58" s="16" t="s">
        <v>96</v>
      </c>
      <c r="C58" s="26">
        <f>SUM(C59)</f>
        <v>50</v>
      </c>
      <c r="D58" s="26">
        <f>SUM(D59)</f>
        <v>38</v>
      </c>
      <c r="E58" s="6">
        <f t="shared" si="2"/>
        <v>76</v>
      </c>
      <c r="F58" s="6">
        <f>SUM(F59)</f>
        <v>31</v>
      </c>
      <c r="G58" s="7">
        <f t="shared" si="3"/>
        <v>122.58064516129032</v>
      </c>
    </row>
    <row r="59" spans="1:7" ht="15.75">
      <c r="A59" s="17" t="s">
        <v>97</v>
      </c>
      <c r="B59" s="18" t="s">
        <v>98</v>
      </c>
      <c r="C59" s="27">
        <v>50</v>
      </c>
      <c r="D59" s="27">
        <v>38</v>
      </c>
      <c r="E59" s="11">
        <f t="shared" si="2"/>
        <v>76</v>
      </c>
      <c r="F59" s="11">
        <v>31</v>
      </c>
      <c r="G59" s="12">
        <f t="shared" si="3"/>
        <v>122.58064516129032</v>
      </c>
    </row>
    <row r="60" spans="1:7" ht="15.75">
      <c r="A60" s="15" t="s">
        <v>99</v>
      </c>
      <c r="B60" s="16" t="s">
        <v>100</v>
      </c>
      <c r="C60" s="26">
        <f>SUM(C61:C61)</f>
        <v>602</v>
      </c>
      <c r="D60" s="26">
        <f>SUM(D61:D61)</f>
        <v>601.1</v>
      </c>
      <c r="E60" s="6">
        <f t="shared" si="2"/>
        <v>99.850498338870437</v>
      </c>
      <c r="F60" s="6">
        <f>SUM(F61:F61)</f>
        <v>1072.5999999999999</v>
      </c>
      <c r="G60" s="7">
        <f t="shared" si="3"/>
        <v>56.041394741749031</v>
      </c>
    </row>
    <row r="61" spans="1:7" ht="31.5">
      <c r="A61" s="17" t="s">
        <v>101</v>
      </c>
      <c r="B61" s="18" t="s">
        <v>102</v>
      </c>
      <c r="C61" s="27">
        <v>602</v>
      </c>
      <c r="D61" s="27">
        <v>601.1</v>
      </c>
      <c r="E61" s="11">
        <f t="shared" si="2"/>
        <v>99.850498338870437</v>
      </c>
      <c r="F61" s="11">
        <v>1072.5999999999999</v>
      </c>
      <c r="G61" s="12">
        <f t="shared" si="3"/>
        <v>56.041394741749031</v>
      </c>
    </row>
    <row r="62" spans="1:7" ht="31.5">
      <c r="A62" s="15" t="s">
        <v>103</v>
      </c>
      <c r="B62" s="16" t="s">
        <v>104</v>
      </c>
      <c r="C62" s="26">
        <f>SUM(C63)</f>
        <v>15</v>
      </c>
      <c r="D62" s="26">
        <f>SUM(D63)</f>
        <v>0</v>
      </c>
      <c r="E62" s="6">
        <f t="shared" si="2"/>
        <v>0</v>
      </c>
      <c r="F62" s="6">
        <f>SUM(F63)</f>
        <v>0</v>
      </c>
      <c r="G62" s="7">
        <f t="shared" si="3"/>
        <v>0</v>
      </c>
    </row>
    <row r="63" spans="1:7" ht="47.25">
      <c r="A63" s="17" t="s">
        <v>105</v>
      </c>
      <c r="B63" s="18" t="s">
        <v>106</v>
      </c>
      <c r="C63" s="27">
        <v>15</v>
      </c>
      <c r="D63" s="27">
        <v>0</v>
      </c>
      <c r="E63" s="11">
        <f t="shared" si="2"/>
        <v>0</v>
      </c>
      <c r="F63" s="11">
        <v>0</v>
      </c>
      <c r="G63" s="12">
        <f t="shared" si="3"/>
        <v>0</v>
      </c>
    </row>
    <row r="64" spans="1:7" ht="63">
      <c r="A64" s="15" t="s">
        <v>107</v>
      </c>
      <c r="B64" s="16" t="s">
        <v>108</v>
      </c>
      <c r="C64" s="26">
        <f>SUM(C65:C66)</f>
        <v>6324.8</v>
      </c>
      <c r="D64" s="26">
        <f>SUM(D65:D66)</f>
        <v>905</v>
      </c>
      <c r="E64" s="6">
        <f t="shared" si="2"/>
        <v>14.308752845939793</v>
      </c>
      <c r="F64" s="6">
        <f>SUM(F65:F66)</f>
        <v>1483.7</v>
      </c>
      <c r="G64" s="7">
        <f t="shared" si="3"/>
        <v>60.996158253016105</v>
      </c>
    </row>
    <row r="65" spans="1:7" ht="63">
      <c r="A65" s="17" t="s">
        <v>109</v>
      </c>
      <c r="B65" s="18" t="s">
        <v>110</v>
      </c>
      <c r="C65" s="11">
        <v>2554.3000000000002</v>
      </c>
      <c r="D65" s="11">
        <v>905</v>
      </c>
      <c r="E65" s="11">
        <f t="shared" si="2"/>
        <v>35.430450612692319</v>
      </c>
      <c r="F65" s="11">
        <v>1483.7</v>
      </c>
      <c r="G65" s="12">
        <f t="shared" si="3"/>
        <v>60.996158253016105</v>
      </c>
    </row>
    <row r="66" spans="1:7" ht="31.5">
      <c r="A66" s="17" t="s">
        <v>111</v>
      </c>
      <c r="B66" s="18" t="s">
        <v>112</v>
      </c>
      <c r="C66" s="11">
        <v>3770.5</v>
      </c>
      <c r="D66" s="11" t="s">
        <v>130</v>
      </c>
      <c r="E66" s="11">
        <f t="shared" si="2"/>
        <v>0</v>
      </c>
      <c r="F66" s="11">
        <v>0</v>
      </c>
      <c r="G66" s="12">
        <f t="shared" si="3"/>
        <v>0</v>
      </c>
    </row>
    <row r="67" spans="1:7" ht="15.75">
      <c r="A67" s="14"/>
      <c r="B67" s="5" t="s">
        <v>39</v>
      </c>
      <c r="C67" s="6">
        <f>C64+C62+C60+C58+C54+C51+C46+C40+C36+C28+C44</f>
        <v>635248</v>
      </c>
      <c r="D67" s="6">
        <f>D64+D62+D60+D58+D54+D51+D46+D40+D36+D28+D44</f>
        <v>394452.39999999997</v>
      </c>
      <c r="E67" s="6">
        <f t="shared" si="2"/>
        <v>62.094237211293859</v>
      </c>
      <c r="F67" s="6">
        <f>F64+F62+F60+F58+F54+F51+F46+F40+F36+F28+F43</f>
        <v>358967.10000000003</v>
      </c>
      <c r="G67" s="7">
        <f t="shared" si="3"/>
        <v>109.88539061100585</v>
      </c>
    </row>
    <row r="68" spans="1:7" ht="31.5">
      <c r="A68" s="21"/>
      <c r="B68" s="10" t="s">
        <v>113</v>
      </c>
      <c r="C68" s="11">
        <f>C26-C67</f>
        <v>-5439.5</v>
      </c>
      <c r="D68" s="11">
        <f>D26-D67</f>
        <v>15.400000000023283</v>
      </c>
      <c r="E68" s="22" t="s">
        <v>114</v>
      </c>
      <c r="F68" s="11">
        <f>F26-F67</f>
        <v>-6587.2000000000116</v>
      </c>
      <c r="G68" s="23" t="s">
        <v>114</v>
      </c>
    </row>
    <row r="69" spans="1:7" ht="15.75" customHeight="1">
      <c r="A69" s="14"/>
      <c r="B69" s="28" t="s">
        <v>115</v>
      </c>
      <c r="C69" s="29"/>
      <c r="D69" s="29"/>
      <c r="E69" s="29"/>
      <c r="F69" s="29"/>
      <c r="G69" s="30"/>
    </row>
    <row r="70" spans="1:7" s="8" customFormat="1" ht="31.5">
      <c r="A70" s="24" t="s">
        <v>116</v>
      </c>
      <c r="B70" s="10" t="s">
        <v>117</v>
      </c>
      <c r="C70" s="11">
        <v>0</v>
      </c>
      <c r="D70" s="11">
        <v>0</v>
      </c>
      <c r="E70" s="22" t="s">
        <v>114</v>
      </c>
      <c r="F70" s="11">
        <v>0</v>
      </c>
      <c r="G70" s="22" t="s">
        <v>114</v>
      </c>
    </row>
    <row r="71" spans="1:7" s="8" customFormat="1" ht="47.25">
      <c r="A71" s="9" t="s">
        <v>118</v>
      </c>
      <c r="B71" s="10" t="s">
        <v>119</v>
      </c>
      <c r="C71" s="11">
        <v>0</v>
      </c>
      <c r="D71" s="11">
        <v>0</v>
      </c>
      <c r="E71" s="22" t="s">
        <v>114</v>
      </c>
      <c r="F71" s="11">
        <v>8700</v>
      </c>
      <c r="G71" s="23" t="s">
        <v>114</v>
      </c>
    </row>
    <row r="72" spans="1:7" s="8" customFormat="1" ht="31.5">
      <c r="A72" s="9" t="s">
        <v>120</v>
      </c>
      <c r="B72" s="10" t="s">
        <v>121</v>
      </c>
      <c r="C72" s="11">
        <v>5439.5</v>
      </c>
      <c r="D72" s="11">
        <v>-15.4</v>
      </c>
      <c r="E72" s="22" t="s">
        <v>114</v>
      </c>
      <c r="F72" s="11">
        <v>-2112.8000000000002</v>
      </c>
      <c r="G72" s="23" t="s">
        <v>114</v>
      </c>
    </row>
    <row r="73" spans="1:7" s="8" customFormat="1" ht="47.25">
      <c r="A73" s="9" t="s">
        <v>122</v>
      </c>
      <c r="B73" s="10" t="s">
        <v>123</v>
      </c>
      <c r="C73" s="11">
        <v>0</v>
      </c>
      <c r="D73" s="11">
        <v>0</v>
      </c>
      <c r="E73" s="22" t="s">
        <v>114</v>
      </c>
      <c r="F73" s="11">
        <v>0</v>
      </c>
      <c r="G73" s="23" t="s">
        <v>114</v>
      </c>
    </row>
    <row r="74" spans="1:7" ht="15.75">
      <c r="A74" s="3"/>
      <c r="B74" s="5" t="s">
        <v>39</v>
      </c>
      <c r="C74" s="6">
        <f>C70+C71+C72+C73</f>
        <v>5439.5</v>
      </c>
      <c r="D74" s="6">
        <f>D70+D71+D72+D73</f>
        <v>-15.4</v>
      </c>
      <c r="E74" s="22" t="s">
        <v>114</v>
      </c>
      <c r="F74" s="6">
        <f>F70+F71+F72+F73</f>
        <v>6587.2</v>
      </c>
      <c r="G74" s="23" t="s">
        <v>114</v>
      </c>
    </row>
  </sheetData>
  <mergeCells count="8">
    <mergeCell ref="B27:G27"/>
    <mergeCell ref="B69:G69"/>
    <mergeCell ref="A1:G1"/>
    <mergeCell ref="A2:G2"/>
    <mergeCell ref="A3:G3"/>
    <mergeCell ref="A4:G4"/>
    <mergeCell ref="A6:G6"/>
    <mergeCell ref="B8:G8"/>
  </mergeCells>
  <pageMargins left="1.1811023622047245" right="0.59055118110236227" top="0.78740157480314965" bottom="0.59055118110236227" header="0.31496062992125984" footer="0.31496062992125984"/>
  <pageSetup paperSize="9" scale="6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исполн.бюджета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iRu</cp:lastModifiedBy>
  <cp:lastPrinted>2023-04-06T12:56:21Z</cp:lastPrinted>
  <dcterms:created xsi:type="dcterms:W3CDTF">2018-01-11T14:02:29Z</dcterms:created>
  <dcterms:modified xsi:type="dcterms:W3CDTF">2024-10-03T11:10:40Z</dcterms:modified>
</cp:coreProperties>
</file>