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5135" windowHeight="7875"/>
  </bookViews>
  <sheets>
    <sheet name="исполн.бюджета" sheetId="1" r:id="rId1"/>
  </sheets>
  <calcPr calcId="124519" refMode="R1C1"/>
</workbook>
</file>

<file path=xl/calcChain.xml><?xml version="1.0" encoding="utf-8"?>
<calcChain xmlns="http://schemas.openxmlformats.org/spreadsheetml/2006/main">
  <c r="C39" i="1"/>
  <c r="D9"/>
  <c r="F73"/>
  <c r="F63"/>
  <c r="F66" s="1"/>
  <c r="F67" s="1"/>
  <c r="F61"/>
  <c r="F59"/>
  <c r="F57"/>
  <c r="F53"/>
  <c r="F50"/>
  <c r="F44"/>
  <c r="F42"/>
  <c r="F39"/>
  <c r="F35"/>
  <c r="F27"/>
  <c r="F20"/>
  <c r="F25" s="1"/>
  <c r="F9"/>
  <c r="G43"/>
  <c r="E43"/>
  <c r="D42"/>
  <c r="G42" s="1"/>
  <c r="C42"/>
  <c r="D61"/>
  <c r="D73"/>
  <c r="C73"/>
  <c r="G65"/>
  <c r="E65"/>
  <c r="G64"/>
  <c r="E64"/>
  <c r="D63"/>
  <c r="C63"/>
  <c r="G62"/>
  <c r="E62"/>
  <c r="C61"/>
  <c r="G60"/>
  <c r="E60"/>
  <c r="D59"/>
  <c r="C59"/>
  <c r="G58"/>
  <c r="E58"/>
  <c r="D57"/>
  <c r="C57"/>
  <c r="G56"/>
  <c r="E56"/>
  <c r="G55"/>
  <c r="E55"/>
  <c r="G54"/>
  <c r="E54"/>
  <c r="D53"/>
  <c r="C53"/>
  <c r="G52"/>
  <c r="E52"/>
  <c r="G51"/>
  <c r="E51"/>
  <c r="D50"/>
  <c r="C50"/>
  <c r="G49"/>
  <c r="E49"/>
  <c r="G48"/>
  <c r="E48"/>
  <c r="G47"/>
  <c r="E47"/>
  <c r="G46"/>
  <c r="E46"/>
  <c r="G45"/>
  <c r="E45"/>
  <c r="D44"/>
  <c r="C44"/>
  <c r="G41"/>
  <c r="E41"/>
  <c r="G40"/>
  <c r="E40"/>
  <c r="G39"/>
  <c r="D39"/>
  <c r="E39"/>
  <c r="G38"/>
  <c r="E38"/>
  <c r="G37"/>
  <c r="E37"/>
  <c r="G36"/>
  <c r="E36"/>
  <c r="D35"/>
  <c r="C35"/>
  <c r="G34"/>
  <c r="E34"/>
  <c r="G33"/>
  <c r="E33"/>
  <c r="G32"/>
  <c r="E32"/>
  <c r="G31"/>
  <c r="E31"/>
  <c r="G30"/>
  <c r="E30"/>
  <c r="G29"/>
  <c r="E29"/>
  <c r="G28"/>
  <c r="E28"/>
  <c r="D27"/>
  <c r="D66" s="1"/>
  <c r="C27"/>
  <c r="G24"/>
  <c r="E24"/>
  <c r="G23"/>
  <c r="E23"/>
  <c r="G22"/>
  <c r="E22"/>
  <c r="G21"/>
  <c r="E21"/>
  <c r="D20"/>
  <c r="C20"/>
  <c r="G19"/>
  <c r="E19"/>
  <c r="G18"/>
  <c r="E18"/>
  <c r="G17"/>
  <c r="E17"/>
  <c r="G16"/>
  <c r="E16"/>
  <c r="G15"/>
  <c r="E15"/>
  <c r="G14"/>
  <c r="E14"/>
  <c r="G13"/>
  <c r="E13"/>
  <c r="G12"/>
  <c r="E12"/>
  <c r="G11"/>
  <c r="E11"/>
  <c r="G10"/>
  <c r="E10"/>
  <c r="C9"/>
  <c r="E42" l="1"/>
  <c r="C66"/>
  <c r="G57"/>
  <c r="G9"/>
  <c r="G61"/>
  <c r="G59"/>
  <c r="G53"/>
  <c r="G50"/>
  <c r="G44"/>
  <c r="G35"/>
  <c r="G27"/>
  <c r="E57"/>
  <c r="E50"/>
  <c r="D25"/>
  <c r="C25"/>
  <c r="E20"/>
  <c r="G20"/>
  <c r="E27"/>
  <c r="E61"/>
  <c r="E9"/>
  <c r="E35"/>
  <c r="E44"/>
  <c r="E53"/>
  <c r="E59"/>
  <c r="E63"/>
  <c r="G63"/>
  <c r="G66" l="1"/>
  <c r="D67"/>
  <c r="E66"/>
  <c r="C67"/>
  <c r="G25"/>
  <c r="E25"/>
</calcChain>
</file>

<file path=xl/sharedStrings.xml><?xml version="1.0" encoding="utf-8"?>
<sst xmlns="http://schemas.openxmlformats.org/spreadsheetml/2006/main" count="148" uniqueCount="135">
  <si>
    <t xml:space="preserve">Сведения </t>
  </si>
  <si>
    <t>об исполнении бюджета Перелюбского муниципального района</t>
  </si>
  <si>
    <t>(отчетный период)</t>
  </si>
  <si>
    <t>(тыс. руб.)</t>
  </si>
  <si>
    <t>Код</t>
  </si>
  <si>
    <t>Наименования показателя</t>
  </si>
  <si>
    <t>% исполнения бюджетных назначений</t>
  </si>
  <si>
    <t>Доходы</t>
  </si>
  <si>
    <t>Налоговые и неналоговые доходы</t>
  </si>
  <si>
    <t>10100000000000000</t>
  </si>
  <si>
    <t>Налоги на прибыль, доходы</t>
  </si>
  <si>
    <t>10300000000000000</t>
  </si>
  <si>
    <t>Налоги на товары(работы,услуги), реализуемые на территории Российской Федерации</t>
  </si>
  <si>
    <t>10500000000000000</t>
  </si>
  <si>
    <t>Налоги на совокупный доход</t>
  </si>
  <si>
    <t>10800000000000000</t>
  </si>
  <si>
    <t>Государственная пошлина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</si>
  <si>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</si>
  <si>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</si>
  <si>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11200000000000000</t>
  </si>
  <si>
    <t>Платежи при пользовании природными ресурсами</t>
  </si>
  <si>
    <t>11300000000000000</t>
  </si>
  <si>
    <t>Доходы от оказания платных услуг (работ) и компенсации затрат государства</t>
  </si>
  <si>
    <t>11400000000000000</t>
  </si>
  <si>
    <t>Доходы от продажи материальных и нематериальных активов</t>
  </si>
  <si>
    <t>11600000000000000</t>
  </si>
  <si>
    <t>Штрафы, санкции, возмещение ущерба</t>
  </si>
  <si>
    <t>11700000000000000</t>
  </si>
  <si>
    <t>Прочие неналоговые доходы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</si>
  <si>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</si>
  <si>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</si>
  <si>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</si>
  <si>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</si>
  <si>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20700000000000000</t>
  </si>
  <si>
    <t>Прочие безвозмездные поступления</t>
  </si>
  <si>
    <t>21800000000000000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</si>
  <si>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субсидий,субвенций и иных межбюджетных трансфертов,имеющих целевое назначение,прошлых лет</t>
  </si>
  <si>
    <t>21900000000000000</t>
  </si>
  <si>
    <t>Возврат остатков субсидий, субвенций  и иных межбюджетных трансфертов, имеющих целевое назначение, прошлых лет</t>
  </si>
  <si>
    <t>Всего:</t>
  </si>
  <si>
    <t>Расходы</t>
  </si>
  <si>
    <t>0100</t>
  </si>
  <si>
    <t>Общегосударственные вопросы</t>
  </si>
  <si>
    <t>0102</t>
  </si>
  <si>
    <t>Функционирование высшего должностного лица 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</si>
  <si>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</si>
  <si>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</si>
  <si>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</si>
  <si>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</si>
  <si>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</si>
  <si>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</si>
  <si>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</si>
  <si>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</si>
  <si>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</si>
  <si>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</si>
  <si>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</si>
  <si>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</si>
  <si>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0400</t>
  </si>
  <si>
    <t>Национальная экономика</t>
  </si>
  <si>
    <t>0405</t>
  </si>
  <si>
    <t>Сельское хозяйство и рыболовство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</si>
  <si>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</si>
  <si>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</si>
  <si>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</si>
  <si>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</si>
  <si>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</si>
  <si>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</si>
  <si>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</si>
  <si>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</si>
  <si>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</si>
  <si>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</si>
  <si>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</si>
  <si>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</si>
  <si>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</si>
  <si>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</si>
  <si>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</si>
  <si>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</si>
  <si>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</si>
  <si>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</si>
  <si>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</si>
  <si>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 и оздоровление детей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</si>
  <si>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</si>
  <si>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</si>
  <si>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</si>
  <si>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</si>
  <si>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</si>
  <si>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</si>
  <si>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</si>
  <si>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</si>
  <si>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</si>
  <si>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</si>
  <si>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</si>
  <si>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</si>
  <si>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</si>
  <si>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</si>
  <si>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</si>
  <si>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</si>
  <si>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1100</t>
  </si>
  <si>
    <t>Физическая культура и спорт</t>
  </si>
  <si>
    <t>1102</t>
  </si>
  <si>
    <t>Массовый спорт</t>
  </si>
  <si>
    <t>1200</t>
  </si>
  <si>
    <t>Средства массовой информации</t>
  </si>
  <si>
    <t>1202</t>
  </si>
  <si>
    <t>Периодическая печать и издательства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</si>
  <si>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</si>
  <si>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</si>
  <si>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</si>
  <si>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</si>
  <si>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</si>
  <si>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</si>
  <si>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</si>
  <si>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</si>
  <si>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1403</t>
  </si>
  <si>
    <t>Прочие межбюджетные трансферты общего характера</t>
  </si>
  <si>
    <t>Результат исполнения бюджета (дефицит “-”, профицит “+”)</t>
  </si>
  <si>
    <t>Х</t>
  </si>
  <si>
    <t>Источники финансирования дефицита бюджета</t>
  </si>
  <si>
    <t>01020000000000000</t>
  </si>
  <si>
    <t>Кредиты кредитных органицаций в валюте Российской Федерации</t>
  </si>
  <si>
    <t>01030000000000000</t>
  </si>
  <si>
    <t>Бюджетные кредиты от других бюджетов бюджетной системы Российской Федерации</t>
  </si>
  <si>
    <t>01050000000000000</t>
  </si>
  <si>
    <t>Изменение остатков средств на счетах по учету средств бюджетов</t>
  </si>
  <si>
    <t>01060000000000000</t>
  </si>
  <si>
    <t>Иные источники внутреннего финансирования дефицитов бюджетов</t>
  </si>
  <si>
    <t>Исполнение  за 1 квартал 2019 года</t>
  </si>
  <si>
    <t>0600</t>
  </si>
  <si>
    <t>Охрана окружающей среды</t>
  </si>
  <si>
    <t>0605</t>
  </si>
  <si>
    <t>Другие вопросы в области окружающей среды</t>
  </si>
  <si>
    <t>за  1 квартал 2020 год</t>
  </si>
  <si>
    <t>Бюджетные назначения  на 2020 год</t>
  </si>
  <si>
    <t>Исполнение  за 1 квартал 2020 года</t>
  </si>
  <si>
    <t>Темп роста 2020 года к 2019 году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</si>
</sst>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 applyAlignment="1">
      <alignment horizontal="right"/>
    </xf>
    <xf numFmtId="0" fontId="4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left" wrapText="1"/>
    </xf>
    <xf numFmtId="165" fontId="2" fillId="0" borderId="2" xfId="0" applyNumberFormat="1" applyFont="1" applyBorder="1" applyAlignment="1">
      <alignment horizontal="right" wrapText="1"/>
    </xf>
    <xf numFmtId="165" fontId="2" fillId="0" borderId="2" xfId="0" applyNumberFormat="1" applyFont="1" applyBorder="1" applyAlignment="1">
      <alignment horizontal="right"/>
    </xf>
    <xf numFmtId="0" fontId="1" fillId="0" borderId="0" xfId="0" applyFont="1"/>
    <xf numFmtId="49" fontId="5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 wrapText="1"/>
    </xf>
    <xf numFmtId="165" fontId="4" fillId="0" borderId="2" xfId="0" applyNumberFormat="1" applyFont="1" applyBorder="1" applyAlignment="1">
      <alignment horizontal="right" wrapText="1"/>
    </xf>
    <xf numFmtId="165" fontId="4" fillId="0" borderId="2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49" fontId="6" fillId="0" borderId="2" xfId="0" applyNumberFormat="1" applyFont="1" applyBorder="1" applyAlignment="1">
      <alignment horizontal="center" wrapText="1"/>
    </xf>
    <xf numFmtId="164" fontId="6" fillId="0" borderId="2" xfId="0" applyNumberFormat="1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 wrapText="1"/>
    </xf>
    <xf numFmtId="164" fontId="5" fillId="0" borderId="2" xfId="0" applyNumberFormat="1" applyFont="1" applyBorder="1" applyAlignment="1">
      <alignment horizontal="left" wrapText="1"/>
    </xf>
    <xf numFmtId="49" fontId="5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165" fontId="4" fillId="0" borderId="2" xfId="0" applyNumberFormat="1" applyFont="1" applyBorder="1" applyAlignment="1">
      <alignment horizontal="center" wrapText="1"/>
    </xf>
    <xf numFmtId="165" fontId="4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 wrapText="1"/>
    </xf>
    <xf numFmtId="0" fontId="7" fillId="0" borderId="0" xfId="0" applyFont="1"/>
    <xf numFmtId="164" fontId="2" fillId="0" borderId="4" xfId="0" applyNumberFormat="1" applyFont="1" applyBorder="1" applyAlignment="1">
      <alignment horizontal="left" wrapText="1"/>
    </xf>
    <xf numFmtId="164" fontId="2" fillId="0" borderId="5" xfId="0" applyNumberFormat="1" applyFont="1" applyBorder="1" applyAlignment="1">
      <alignment horizontal="left" wrapText="1"/>
    </xf>
    <xf numFmtId="164" fontId="2" fillId="0" borderId="6" xfId="0" applyNumberFormat="1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right"/>
    </xf>
    <xf numFmtId="0" fontId="2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3"/>
  <sheetViews>
    <sheetView tabSelected="1" workbookViewId="0">
      <selection activeCell="D72" sqref="D72"/>
    </sheetView>
  </sheetViews>
  <sheetFormatPr defaultRowHeight="15"/>
  <cols>
    <col min="1" max="1" width="20.7109375" style="25" customWidth="1"/>
    <col min="2" max="2" width="37.140625" customWidth="1"/>
    <col min="3" max="3" width="14.5703125" customWidth="1"/>
    <col min="4" max="4" width="15.5703125" customWidth="1"/>
    <col min="5" max="5" width="15.140625" customWidth="1"/>
    <col min="6" max="6" width="16" customWidth="1"/>
    <col min="7" max="7" width="15" customWidth="1"/>
  </cols>
  <sheetData>
    <row r="1" spans="1:7" ht="15.75" customHeight="1">
      <c r="A1" s="29" t="s">
        <v>0</v>
      </c>
      <c r="B1" s="29"/>
      <c r="C1" s="29"/>
      <c r="D1" s="29"/>
      <c r="E1" s="29"/>
      <c r="F1" s="29"/>
      <c r="G1" s="29"/>
    </row>
    <row r="2" spans="1:7" ht="15.75" customHeight="1">
      <c r="A2" s="29" t="s">
        <v>1</v>
      </c>
      <c r="B2" s="29"/>
      <c r="C2" s="29"/>
      <c r="D2" s="29"/>
      <c r="E2" s="29"/>
      <c r="F2" s="29"/>
      <c r="G2" s="29"/>
    </row>
    <row r="3" spans="1:7" ht="15.75">
      <c r="A3" s="30" t="s">
        <v>131</v>
      </c>
      <c r="B3" s="30"/>
      <c r="C3" s="30"/>
      <c r="D3" s="30"/>
      <c r="E3" s="30"/>
      <c r="F3" s="30"/>
      <c r="G3" s="30"/>
    </row>
    <row r="4" spans="1:7" ht="15.75">
      <c r="A4" s="31" t="s">
        <v>2</v>
      </c>
      <c r="B4" s="31"/>
      <c r="C4" s="31"/>
      <c r="D4" s="31"/>
      <c r="E4" s="31"/>
      <c r="F4" s="31"/>
      <c r="G4" s="31"/>
    </row>
    <row r="5" spans="1:7" ht="15.75">
      <c r="A5" s="1"/>
      <c r="B5" s="2"/>
      <c r="C5" s="2"/>
      <c r="D5" s="2"/>
      <c r="E5" s="2"/>
      <c r="F5" s="2"/>
      <c r="G5" s="2"/>
    </row>
    <row r="6" spans="1:7" ht="15.75">
      <c r="A6" s="32" t="s">
        <v>3</v>
      </c>
      <c r="B6" s="32"/>
      <c r="C6" s="32"/>
      <c r="D6" s="32"/>
      <c r="E6" s="32"/>
      <c r="F6" s="32"/>
      <c r="G6" s="32"/>
    </row>
    <row r="7" spans="1:7" ht="63">
      <c r="A7" s="3" t="s">
        <v>4</v>
      </c>
      <c r="B7" s="3" t="s">
        <v>5</v>
      </c>
      <c r="C7" s="4" t="s">
        <v>132</v>
      </c>
      <c r="D7" s="4" t="s">
        <v>133</v>
      </c>
      <c r="E7" s="3" t="s">
        <v>6</v>
      </c>
      <c r="F7" s="4" t="s">
        <v>126</v>
      </c>
      <c r="G7" s="3" t="s">
        <v>134</v>
      </c>
    </row>
    <row r="8" spans="1:7" ht="15.75">
      <c r="A8" s="3"/>
      <c r="B8" s="33" t="s">
        <v>7</v>
      </c>
      <c r="C8" s="33"/>
      <c r="D8" s="33"/>
      <c r="E8" s="33"/>
      <c r="F8" s="33"/>
      <c r="G8" s="33"/>
    </row>
    <row r="9" spans="1:7" s="8" customFormat="1" ht="31.5">
      <c r="A9" s="3"/>
      <c r="B9" s="5" t="s">
        <v>8</v>
      </c>
      <c r="C9" s="6">
        <f>SUM(C10:C19)</f>
        <v>91697.400000000023</v>
      </c>
      <c r="D9" s="6">
        <f>SUM(D10:D19)</f>
        <v>21226.499999999996</v>
      </c>
      <c r="E9" s="6">
        <f>IFERROR(D9/C9*100,0)</f>
        <v>23.148420784013496</v>
      </c>
      <c r="F9" s="6">
        <f>SUM(F10:F19)</f>
        <v>26876.2</v>
      </c>
      <c r="G9" s="7">
        <f>IFERROR(D9/F9*100,0)</f>
        <v>78.978799086180317</v>
      </c>
    </row>
    <row r="10" spans="1:7" ht="15.75">
      <c r="A10" s="9" t="s">
        <v>9</v>
      </c>
      <c r="B10" s="10" t="s">
        <v>10</v>
      </c>
      <c r="C10" s="11">
        <v>45420.3</v>
      </c>
      <c r="D10" s="11">
        <v>9008.7999999999993</v>
      </c>
      <c r="E10" s="11">
        <f>IFERROR(D10/C10*100,0)</f>
        <v>19.834303164003757</v>
      </c>
      <c r="F10" s="11">
        <v>7821.1</v>
      </c>
      <c r="G10" s="12">
        <f t="shared" ref="G10:G25" si="0">IFERROR(D10/F10*100,0)</f>
        <v>115.18584342355933</v>
      </c>
    </row>
    <row r="11" spans="1:7" ht="47.25">
      <c r="A11" s="9" t="s">
        <v>11</v>
      </c>
      <c r="B11" s="10" t="s">
        <v>12</v>
      </c>
      <c r="C11" s="11">
        <v>20235.400000000001</v>
      </c>
      <c r="D11" s="11">
        <v>4403.8</v>
      </c>
      <c r="E11" s="11">
        <f t="shared" ref="E11:E25" si="1">IFERROR(D11/C11*100,0)</f>
        <v>21.762851240894669</v>
      </c>
      <c r="F11" s="11">
        <v>4891.6000000000004</v>
      </c>
      <c r="G11" s="12">
        <f t="shared" si="0"/>
        <v>90.027802763921827</v>
      </c>
    </row>
    <row r="12" spans="1:7" ht="15.75">
      <c r="A12" s="9" t="s">
        <v>13</v>
      </c>
      <c r="B12" s="10" t="s">
        <v>14</v>
      </c>
      <c r="C12" s="11">
        <v>18120.099999999999</v>
      </c>
      <c r="D12" s="11">
        <v>6199.2</v>
      </c>
      <c r="E12" s="11">
        <f t="shared" si="1"/>
        <v>34.211731723334857</v>
      </c>
      <c r="F12" s="11">
        <v>7760</v>
      </c>
      <c r="G12" s="12">
        <f t="shared" si="0"/>
        <v>79.886597938144334</v>
      </c>
    </row>
    <row r="13" spans="1:7" ht="15.75">
      <c r="A13" s="9" t="s">
        <v>15</v>
      </c>
      <c r="B13" s="10" t="s">
        <v>16</v>
      </c>
      <c r="C13" s="11">
        <v>963</v>
      </c>
      <c r="D13" s="11">
        <v>468.1</v>
      </c>
      <c r="E13" s="11">
        <f t="shared" si="1"/>
        <v>48.608515057113188</v>
      </c>
      <c r="F13" s="11">
        <v>132.69999999999999</v>
      </c>
      <c r="G13" s="12">
        <f t="shared" si="0"/>
        <v>352.75056518462702</v>
      </c>
    </row>
    <row r="14" spans="1:7" ht="66.75" customHeight="1">
      <c r="A14" s="9" t="s">
        <v>17</v>
      </c>
      <c r="B14" s="10" t="s">
        <v>18</v>
      </c>
      <c r="C14" s="11">
        <v>4717.6000000000004</v>
      </c>
      <c r="D14" s="11">
        <v>701.3</v>
      </c>
      <c r="E14" s="11">
        <f t="shared" si="1"/>
        <v>14.865609632016277</v>
      </c>
      <c r="F14" s="11">
        <v>741.1</v>
      </c>
      <c r="G14" s="12">
        <f t="shared" si="0"/>
        <v>94.629604641748742</v>
      </c>
    </row>
    <row r="15" spans="1:7" ht="31.5">
      <c r="A15" s="9" t="s">
        <v>19</v>
      </c>
      <c r="B15" s="10" t="s">
        <v>20</v>
      </c>
      <c r="C15" s="11">
        <v>108</v>
      </c>
      <c r="D15" s="11">
        <v>138</v>
      </c>
      <c r="E15" s="11">
        <f t="shared" si="1"/>
        <v>127.77777777777777</v>
      </c>
      <c r="F15" s="11">
        <v>64.3</v>
      </c>
      <c r="G15" s="12">
        <f t="shared" si="0"/>
        <v>214.61897356143078</v>
      </c>
    </row>
    <row r="16" spans="1:7" ht="47.25">
      <c r="A16" s="9" t="s">
        <v>21</v>
      </c>
      <c r="B16" s="10" t="s">
        <v>22</v>
      </c>
      <c r="C16" s="11">
        <v>118</v>
      </c>
      <c r="D16" s="11">
        <v>25.6</v>
      </c>
      <c r="E16" s="11">
        <f t="shared" si="1"/>
        <v>21.694915254237291</v>
      </c>
      <c r="F16" s="11">
        <v>22.5</v>
      </c>
      <c r="G16" s="12">
        <f t="shared" si="0"/>
        <v>113.77777777777777</v>
      </c>
    </row>
    <row r="17" spans="1:7" ht="31.5">
      <c r="A17" s="9" t="s">
        <v>23</v>
      </c>
      <c r="B17" s="10" t="s">
        <v>24</v>
      </c>
      <c r="C17" s="11">
        <v>2000</v>
      </c>
      <c r="D17" s="11">
        <v>77.5</v>
      </c>
      <c r="E17" s="11">
        <f t="shared" si="1"/>
        <v>3.875</v>
      </c>
      <c r="F17" s="11">
        <v>5082.5</v>
      </c>
      <c r="G17" s="12">
        <f t="shared" si="0"/>
        <v>1.5248401377274963</v>
      </c>
    </row>
    <row r="18" spans="1:7" ht="31.5">
      <c r="A18" s="9" t="s">
        <v>25</v>
      </c>
      <c r="B18" s="10" t="s">
        <v>26</v>
      </c>
      <c r="C18" s="11">
        <v>15</v>
      </c>
      <c r="D18" s="11">
        <v>204.2</v>
      </c>
      <c r="E18" s="11">
        <f t="shared" si="1"/>
        <v>1361.3333333333333</v>
      </c>
      <c r="F18" s="11">
        <v>360.4</v>
      </c>
      <c r="G18" s="12">
        <f t="shared" si="0"/>
        <v>56.659267480577135</v>
      </c>
    </row>
    <row r="19" spans="1:7" ht="18.75" customHeight="1">
      <c r="A19" s="9" t="s">
        <v>27</v>
      </c>
      <c r="B19" s="10" t="s">
        <v>28</v>
      </c>
      <c r="C19" s="11">
        <v>0</v>
      </c>
      <c r="D19" s="11">
        <v>0</v>
      </c>
      <c r="E19" s="11">
        <f t="shared" si="1"/>
        <v>0</v>
      </c>
      <c r="F19" s="11">
        <v>0</v>
      </c>
      <c r="G19" s="12">
        <f t="shared" si="0"/>
        <v>0</v>
      </c>
    </row>
    <row r="20" spans="1:7" s="8" customFormat="1" ht="18" customHeight="1">
      <c r="A20" s="13" t="s">
        <v>29</v>
      </c>
      <c r="B20" s="5" t="s">
        <v>30</v>
      </c>
      <c r="C20" s="6">
        <f>SUM(C21:C24)</f>
        <v>331812</v>
      </c>
      <c r="D20" s="6">
        <f>SUM(D21:D24)</f>
        <v>66642.3</v>
      </c>
      <c r="E20" s="6">
        <f t="shared" si="1"/>
        <v>20.08435499620267</v>
      </c>
      <c r="F20" s="6">
        <f>SUM(F21:F24)</f>
        <v>59012.100000000006</v>
      </c>
      <c r="G20" s="7">
        <f t="shared" si="0"/>
        <v>112.92989064954475</v>
      </c>
    </row>
    <row r="21" spans="1:7" ht="47.25">
      <c r="A21" s="9" t="s">
        <v>31</v>
      </c>
      <c r="B21" s="10" t="s">
        <v>32</v>
      </c>
      <c r="C21" s="11">
        <v>331585.5</v>
      </c>
      <c r="D21" s="11">
        <v>66415.8</v>
      </c>
      <c r="E21" s="11">
        <f t="shared" si="1"/>
        <v>20.02976607843226</v>
      </c>
      <c r="F21" s="11">
        <v>58946.8</v>
      </c>
      <c r="G21" s="12">
        <f t="shared" si="0"/>
        <v>112.67074718220498</v>
      </c>
    </row>
    <row r="22" spans="1:7" ht="15.75">
      <c r="A22" s="9" t="s">
        <v>33</v>
      </c>
      <c r="B22" s="10" t="s">
        <v>34</v>
      </c>
      <c r="C22" s="11">
        <v>0</v>
      </c>
      <c r="D22" s="11">
        <v>0</v>
      </c>
      <c r="E22" s="11">
        <f t="shared" si="1"/>
        <v>0</v>
      </c>
      <c r="F22" s="11">
        <v>0</v>
      </c>
      <c r="G22" s="12">
        <f t="shared" si="0"/>
        <v>0</v>
      </c>
    </row>
    <row r="23" spans="1:7" ht="141.75">
      <c r="A23" s="9" t="s">
        <v>35</v>
      </c>
      <c r="B23" s="10" t="s">
        <v>36</v>
      </c>
      <c r="C23" s="11">
        <v>226.5</v>
      </c>
      <c r="D23" s="11">
        <v>226.5</v>
      </c>
      <c r="E23" s="11">
        <f t="shared" si="1"/>
        <v>100</v>
      </c>
      <c r="F23" s="11">
        <v>65.3</v>
      </c>
      <c r="G23" s="12">
        <f t="shared" si="0"/>
        <v>346.86064318529867</v>
      </c>
    </row>
    <row r="24" spans="1:7" ht="63">
      <c r="A24" s="9" t="s">
        <v>37</v>
      </c>
      <c r="B24" s="10" t="s">
        <v>38</v>
      </c>
      <c r="C24" s="11">
        <v>0</v>
      </c>
      <c r="D24" s="11">
        <v>0</v>
      </c>
      <c r="E24" s="11">
        <f t="shared" si="1"/>
        <v>0</v>
      </c>
      <c r="F24" s="11">
        <v>0</v>
      </c>
      <c r="G24" s="12">
        <f t="shared" si="0"/>
        <v>0</v>
      </c>
    </row>
    <row r="25" spans="1:7" ht="15.75">
      <c r="A25" s="14"/>
      <c r="B25" s="5" t="s">
        <v>39</v>
      </c>
      <c r="C25" s="6">
        <f>C20+C9</f>
        <v>423509.4</v>
      </c>
      <c r="D25" s="6">
        <f>D20+D9</f>
        <v>87868.800000000003</v>
      </c>
      <c r="E25" s="6">
        <f t="shared" si="1"/>
        <v>20.747780332620717</v>
      </c>
      <c r="F25" s="6">
        <f>F20+F9</f>
        <v>85888.3</v>
      </c>
      <c r="G25" s="7">
        <f t="shared" si="0"/>
        <v>102.30590196802125</v>
      </c>
    </row>
    <row r="26" spans="1:7" ht="15.75">
      <c r="A26" s="14"/>
      <c r="B26" s="26" t="s">
        <v>40</v>
      </c>
      <c r="C26" s="27"/>
      <c r="D26" s="27"/>
      <c r="E26" s="27"/>
      <c r="F26" s="27"/>
      <c r="G26" s="28"/>
    </row>
    <row r="27" spans="1:7" ht="15.75">
      <c r="A27" s="15" t="s">
        <v>41</v>
      </c>
      <c r="B27" s="16" t="s">
        <v>42</v>
      </c>
      <c r="C27" s="6">
        <f>SUM(C28:C34)</f>
        <v>28631.1</v>
      </c>
      <c r="D27" s="6">
        <f>SUM(D28:D34)</f>
        <v>6682.9</v>
      </c>
      <c r="E27" s="6">
        <f>IFERROR(D27/C27*100,0)</f>
        <v>23.341401483002748</v>
      </c>
      <c r="F27" s="6">
        <f>SUM(F28:F34)</f>
        <v>6045</v>
      </c>
      <c r="G27" s="7">
        <f>IFERROR(D27/F27*100,0)</f>
        <v>110.55252274607112</v>
      </c>
    </row>
    <row r="28" spans="1:7" ht="63">
      <c r="A28" s="17" t="s">
        <v>43</v>
      </c>
      <c r="B28" s="18" t="s">
        <v>44</v>
      </c>
      <c r="C28" s="11">
        <v>1276</v>
      </c>
      <c r="D28" s="11">
        <v>213.2</v>
      </c>
      <c r="E28" s="11">
        <f t="shared" ref="E28:E66" si="2">IFERROR(D28/C28*100,0)</f>
        <v>16.708463949843257</v>
      </c>
      <c r="F28" s="11">
        <v>272.5</v>
      </c>
      <c r="G28" s="12">
        <f t="shared" ref="G28:G66" si="3">IFERROR(D28/F28*100,0)</f>
        <v>78.238532110091739</v>
      </c>
    </row>
    <row r="29" spans="1:7" ht="94.5">
      <c r="A29" s="17" t="s">
        <v>45</v>
      </c>
      <c r="B29" s="18" t="s">
        <v>46</v>
      </c>
      <c r="C29" s="11">
        <v>855.7</v>
      </c>
      <c r="D29" s="11">
        <v>189.5</v>
      </c>
      <c r="E29" s="11">
        <f t="shared" si="2"/>
        <v>22.145611779829377</v>
      </c>
      <c r="F29" s="11">
        <v>212.1</v>
      </c>
      <c r="G29" s="12">
        <f t="shared" si="3"/>
        <v>89.344648750589357</v>
      </c>
    </row>
    <row r="30" spans="1:7" ht="94.5">
      <c r="A30" s="17" t="s">
        <v>47</v>
      </c>
      <c r="B30" s="18" t="s">
        <v>48</v>
      </c>
      <c r="C30" s="11">
        <v>11982.4</v>
      </c>
      <c r="D30" s="11">
        <v>2512.5</v>
      </c>
      <c r="E30" s="11">
        <f t="shared" si="2"/>
        <v>20.968253438376287</v>
      </c>
      <c r="F30" s="11">
        <v>2160.1999999999998</v>
      </c>
      <c r="G30" s="12">
        <f t="shared" si="3"/>
        <v>116.30867512267385</v>
      </c>
    </row>
    <row r="31" spans="1:7" ht="15.75">
      <c r="A31" s="17" t="s">
        <v>49</v>
      </c>
      <c r="B31" s="18" t="s">
        <v>50</v>
      </c>
      <c r="C31" s="11">
        <v>0</v>
      </c>
      <c r="D31" s="11">
        <v>0</v>
      </c>
      <c r="E31" s="11">
        <f t="shared" si="2"/>
        <v>0</v>
      </c>
      <c r="F31" s="11">
        <v>0</v>
      </c>
      <c r="G31" s="12">
        <f t="shared" si="3"/>
        <v>0</v>
      </c>
    </row>
    <row r="32" spans="1:7" ht="78.75">
      <c r="A32" s="17" t="s">
        <v>51</v>
      </c>
      <c r="B32" s="18" t="s">
        <v>52</v>
      </c>
      <c r="C32" s="11">
        <v>5894.3</v>
      </c>
      <c r="D32" s="11">
        <v>1555.1</v>
      </c>
      <c r="E32" s="11">
        <f t="shared" si="2"/>
        <v>26.383115891624108</v>
      </c>
      <c r="F32" s="11">
        <v>1249.3</v>
      </c>
      <c r="G32" s="12">
        <f t="shared" si="3"/>
        <v>124.47770751620908</v>
      </c>
    </row>
    <row r="33" spans="1:7" ht="15.75">
      <c r="A33" s="17" t="s">
        <v>53</v>
      </c>
      <c r="B33" s="18" t="s">
        <v>54</v>
      </c>
      <c r="C33" s="11">
        <v>50</v>
      </c>
      <c r="D33" s="11">
        <v>0</v>
      </c>
      <c r="E33" s="11">
        <f t="shared" si="2"/>
        <v>0</v>
      </c>
      <c r="F33" s="11">
        <v>0</v>
      </c>
      <c r="G33" s="12">
        <f t="shared" si="3"/>
        <v>0</v>
      </c>
    </row>
    <row r="34" spans="1:7" ht="31.5">
      <c r="A34" s="17" t="s">
        <v>55</v>
      </c>
      <c r="B34" s="18" t="s">
        <v>56</v>
      </c>
      <c r="C34" s="11">
        <v>8572.7000000000007</v>
      </c>
      <c r="D34" s="11">
        <v>2212.6</v>
      </c>
      <c r="E34" s="11">
        <f t="shared" si="2"/>
        <v>25.809838207332575</v>
      </c>
      <c r="F34" s="11">
        <v>2150.9</v>
      </c>
      <c r="G34" s="12">
        <f t="shared" si="3"/>
        <v>102.86856664652004</v>
      </c>
    </row>
    <row r="35" spans="1:7" ht="15.75">
      <c r="A35" s="15" t="s">
        <v>57</v>
      </c>
      <c r="B35" s="16" t="s">
        <v>58</v>
      </c>
      <c r="C35" s="6">
        <f>SUM(C36:C38)</f>
        <v>36538.699999999997</v>
      </c>
      <c r="D35" s="6">
        <f>SUM(D36:D38)</f>
        <v>5295.3</v>
      </c>
      <c r="E35" s="6">
        <f t="shared" si="2"/>
        <v>14.49230541863832</v>
      </c>
      <c r="F35" s="6">
        <f>SUM(F36:F38)</f>
        <v>5639.0999999999995</v>
      </c>
      <c r="G35" s="7">
        <f t="shared" si="3"/>
        <v>93.903282438687043</v>
      </c>
    </row>
    <row r="36" spans="1:7" ht="15.75">
      <c r="A36" s="17" t="s">
        <v>59</v>
      </c>
      <c r="B36" s="18" t="s">
        <v>60</v>
      </c>
      <c r="C36" s="11">
        <v>50.1</v>
      </c>
      <c r="D36" s="11">
        <v>0</v>
      </c>
      <c r="E36" s="11">
        <f t="shared" si="2"/>
        <v>0</v>
      </c>
      <c r="F36" s="11">
        <v>0</v>
      </c>
      <c r="G36" s="12">
        <f t="shared" si="3"/>
        <v>0</v>
      </c>
    </row>
    <row r="37" spans="1:7" ht="31.5">
      <c r="A37" s="17" t="s">
        <v>61</v>
      </c>
      <c r="B37" s="18" t="s">
        <v>62</v>
      </c>
      <c r="C37" s="11">
        <v>35004</v>
      </c>
      <c r="D37" s="11">
        <v>4879.2</v>
      </c>
      <c r="E37" s="11">
        <f t="shared" si="2"/>
        <v>13.938978402468289</v>
      </c>
      <c r="F37" s="11">
        <v>5360.7</v>
      </c>
      <c r="G37" s="12">
        <f t="shared" si="3"/>
        <v>91.017964071856284</v>
      </c>
    </row>
    <row r="38" spans="1:7" ht="31.5">
      <c r="A38" s="17" t="s">
        <v>63</v>
      </c>
      <c r="B38" s="18" t="s">
        <v>64</v>
      </c>
      <c r="C38" s="11">
        <v>1484.6</v>
      </c>
      <c r="D38" s="11">
        <v>416.1</v>
      </c>
      <c r="E38" s="11">
        <f t="shared" si="2"/>
        <v>28.027751582917958</v>
      </c>
      <c r="F38" s="11">
        <v>278.39999999999998</v>
      </c>
      <c r="G38" s="12">
        <f t="shared" si="3"/>
        <v>149.46120689655174</v>
      </c>
    </row>
    <row r="39" spans="1:7" ht="31.5">
      <c r="A39" s="15" t="s">
        <v>65</v>
      </c>
      <c r="B39" s="16" t="s">
        <v>66</v>
      </c>
      <c r="C39" s="6">
        <f>SUM(C40:C41)</f>
        <v>5586</v>
      </c>
      <c r="D39" s="6">
        <f>SUM(D40:D40)</f>
        <v>0</v>
      </c>
      <c r="E39" s="6">
        <f t="shared" si="2"/>
        <v>0</v>
      </c>
      <c r="F39" s="6">
        <f>SUM(F40:F40)</f>
        <v>0</v>
      </c>
      <c r="G39" s="7">
        <f t="shared" si="3"/>
        <v>0</v>
      </c>
    </row>
    <row r="40" spans="1:7" ht="15.75">
      <c r="A40" s="17" t="s">
        <v>67</v>
      </c>
      <c r="B40" s="18" t="s">
        <v>68</v>
      </c>
      <c r="C40" s="11">
        <v>1750</v>
      </c>
      <c r="D40" s="11">
        <v>0</v>
      </c>
      <c r="E40" s="11">
        <f t="shared" si="2"/>
        <v>0</v>
      </c>
      <c r="F40" s="11">
        <v>0</v>
      </c>
      <c r="G40" s="12">
        <f t="shared" si="3"/>
        <v>0</v>
      </c>
    </row>
    <row r="41" spans="1:7" ht="15.75">
      <c r="A41" s="17" t="s">
        <v>69</v>
      </c>
      <c r="B41" s="18" t="s">
        <v>70</v>
      </c>
      <c r="C41" s="11">
        <v>3836</v>
      </c>
      <c r="D41" s="11">
        <v>0</v>
      </c>
      <c r="E41" s="11">
        <f t="shared" si="2"/>
        <v>0</v>
      </c>
      <c r="F41" s="11">
        <v>0</v>
      </c>
      <c r="G41" s="12">
        <f t="shared" si="3"/>
        <v>0</v>
      </c>
    </row>
    <row r="42" spans="1:7" ht="15.75">
      <c r="A42" s="17" t="s">
        <v>127</v>
      </c>
      <c r="B42" s="18" t="s">
        <v>128</v>
      </c>
      <c r="C42" s="6">
        <f>SUM(C43:C43)</f>
        <v>0</v>
      </c>
      <c r="D42" s="6">
        <f>SUM(D43:D43)</f>
        <v>0</v>
      </c>
      <c r="E42" s="6">
        <f t="shared" si="2"/>
        <v>0</v>
      </c>
      <c r="F42" s="6">
        <f>SUM(F43:F43)</f>
        <v>200</v>
      </c>
      <c r="G42" s="7">
        <f t="shared" si="3"/>
        <v>0</v>
      </c>
    </row>
    <row r="43" spans="1:7" ht="31.5">
      <c r="A43" s="17" t="s">
        <v>129</v>
      </c>
      <c r="B43" s="18" t="s">
        <v>130</v>
      </c>
      <c r="C43" s="11">
        <v>0</v>
      </c>
      <c r="D43" s="11">
        <v>0</v>
      </c>
      <c r="E43" s="11">
        <f t="shared" si="2"/>
        <v>0</v>
      </c>
      <c r="F43" s="11">
        <v>200</v>
      </c>
      <c r="G43" s="12">
        <f t="shared" si="3"/>
        <v>0</v>
      </c>
    </row>
    <row r="44" spans="1:7" ht="15.75">
      <c r="A44" s="15" t="s">
        <v>71</v>
      </c>
      <c r="B44" s="16" t="s">
        <v>72</v>
      </c>
      <c r="C44" s="6">
        <f>SUM(C45:C49)</f>
        <v>308919.3</v>
      </c>
      <c r="D44" s="6">
        <f>SUM(D45:D49)</f>
        <v>62467.3</v>
      </c>
      <c r="E44" s="6">
        <f t="shared" si="2"/>
        <v>20.221235772578794</v>
      </c>
      <c r="F44" s="6">
        <f>SUM(F45:F49)</f>
        <v>60755.4</v>
      </c>
      <c r="G44" s="7">
        <f t="shared" si="3"/>
        <v>102.81769192532681</v>
      </c>
    </row>
    <row r="45" spans="1:7" ht="15.75">
      <c r="A45" s="17" t="s">
        <v>73</v>
      </c>
      <c r="B45" s="18" t="s">
        <v>74</v>
      </c>
      <c r="C45" s="11">
        <v>58245.2</v>
      </c>
      <c r="D45" s="11">
        <v>15277.2</v>
      </c>
      <c r="E45" s="11">
        <f t="shared" si="2"/>
        <v>26.229114158763302</v>
      </c>
      <c r="F45" s="11">
        <v>14261.5</v>
      </c>
      <c r="G45" s="12">
        <f t="shared" si="3"/>
        <v>107.12197174210287</v>
      </c>
    </row>
    <row r="46" spans="1:7" ht="15.75">
      <c r="A46" s="17" t="s">
        <v>75</v>
      </c>
      <c r="B46" s="18" t="s">
        <v>76</v>
      </c>
      <c r="C46" s="11">
        <v>234349.6</v>
      </c>
      <c r="D46" s="11">
        <v>43759.6</v>
      </c>
      <c r="E46" s="11">
        <f t="shared" si="2"/>
        <v>18.672786298760482</v>
      </c>
      <c r="F46" s="11">
        <v>43821</v>
      </c>
      <c r="G46" s="12">
        <f t="shared" si="3"/>
        <v>99.859884530248053</v>
      </c>
    </row>
    <row r="47" spans="1:7" ht="15.75">
      <c r="A47" s="17" t="s">
        <v>77</v>
      </c>
      <c r="B47" s="18" t="s">
        <v>78</v>
      </c>
      <c r="C47" s="11">
        <v>2644.8</v>
      </c>
      <c r="D47" s="11">
        <v>606.5</v>
      </c>
      <c r="E47" s="11">
        <f t="shared" si="2"/>
        <v>22.931790683605563</v>
      </c>
      <c r="F47" s="11">
        <v>492.3</v>
      </c>
      <c r="G47" s="12">
        <f t="shared" si="3"/>
        <v>123.19723745683527</v>
      </c>
    </row>
    <row r="48" spans="1:7" ht="31.5">
      <c r="A48" s="17" t="s">
        <v>79</v>
      </c>
      <c r="B48" s="18" t="s">
        <v>80</v>
      </c>
      <c r="C48" s="11">
        <v>743.2</v>
      </c>
      <c r="D48" s="11">
        <v>0</v>
      </c>
      <c r="E48" s="11">
        <f t="shared" si="2"/>
        <v>0</v>
      </c>
      <c r="F48" s="11">
        <v>0</v>
      </c>
      <c r="G48" s="12">
        <f t="shared" si="3"/>
        <v>0</v>
      </c>
    </row>
    <row r="49" spans="1:7" ht="31.5">
      <c r="A49" s="17" t="s">
        <v>81</v>
      </c>
      <c r="B49" s="18" t="s">
        <v>82</v>
      </c>
      <c r="C49" s="11">
        <v>12936.5</v>
      </c>
      <c r="D49" s="11">
        <v>2824</v>
      </c>
      <c r="E49" s="11">
        <f t="shared" si="2"/>
        <v>21.829706643991805</v>
      </c>
      <c r="F49" s="11">
        <v>2180.6</v>
      </c>
      <c r="G49" s="12">
        <f t="shared" si="3"/>
        <v>129.50564064936256</v>
      </c>
    </row>
    <row r="50" spans="1:7" ht="16.5" customHeight="1">
      <c r="A50" s="15" t="s">
        <v>83</v>
      </c>
      <c r="B50" s="16" t="s">
        <v>84</v>
      </c>
      <c r="C50" s="6">
        <f>SUM(C51:C52)</f>
        <v>43669.8</v>
      </c>
      <c r="D50" s="6">
        <f>SUM(D51:D52)</f>
        <v>12973.6</v>
      </c>
      <c r="E50" s="6">
        <f t="shared" si="2"/>
        <v>29.708402603171987</v>
      </c>
      <c r="F50" s="6">
        <f>SUM(F51:F52)</f>
        <v>10376.200000000001</v>
      </c>
      <c r="G50" s="7">
        <f t="shared" si="3"/>
        <v>125.03228542240896</v>
      </c>
    </row>
    <row r="51" spans="1:7" ht="15.75">
      <c r="A51" s="17" t="s">
        <v>85</v>
      </c>
      <c r="B51" s="18" t="s">
        <v>86</v>
      </c>
      <c r="C51" s="11">
        <v>34924.1</v>
      </c>
      <c r="D51" s="11">
        <v>10321.1</v>
      </c>
      <c r="E51" s="11">
        <f t="shared" si="2"/>
        <v>29.552944814612264</v>
      </c>
      <c r="F51" s="11">
        <v>8340.7000000000007</v>
      </c>
      <c r="G51" s="12">
        <f t="shared" si="3"/>
        <v>123.74381047154314</v>
      </c>
    </row>
    <row r="52" spans="1:7" ht="31.5">
      <c r="A52" s="17" t="s">
        <v>87</v>
      </c>
      <c r="B52" s="18" t="s">
        <v>88</v>
      </c>
      <c r="C52" s="11">
        <v>8745.7000000000007</v>
      </c>
      <c r="D52" s="11">
        <v>2652.5</v>
      </c>
      <c r="E52" s="11">
        <f t="shared" si="2"/>
        <v>30.329190344969525</v>
      </c>
      <c r="F52" s="11">
        <v>2035.5</v>
      </c>
      <c r="G52" s="12">
        <f t="shared" si="3"/>
        <v>130.31196266273645</v>
      </c>
    </row>
    <row r="53" spans="1:7" ht="15.75">
      <c r="A53" s="15" t="s">
        <v>89</v>
      </c>
      <c r="B53" s="16" t="s">
        <v>90</v>
      </c>
      <c r="C53" s="6">
        <f>SUM(C54:C56)</f>
        <v>3633.3</v>
      </c>
      <c r="D53" s="6">
        <f>SUM(D54:D56)</f>
        <v>773.7</v>
      </c>
      <c r="E53" s="6">
        <f t="shared" si="2"/>
        <v>21.294690776979603</v>
      </c>
      <c r="F53" s="6">
        <f>SUM(F54:F56)</f>
        <v>567.80000000000007</v>
      </c>
      <c r="G53" s="7">
        <f t="shared" si="3"/>
        <v>136.26276858048607</v>
      </c>
    </row>
    <row r="54" spans="1:7" ht="15.75">
      <c r="A54" s="17" t="s">
        <v>91</v>
      </c>
      <c r="B54" s="18" t="s">
        <v>92</v>
      </c>
      <c r="C54" s="11"/>
      <c r="D54" s="11"/>
      <c r="E54" s="11">
        <f t="shared" si="2"/>
        <v>0</v>
      </c>
      <c r="F54" s="11"/>
      <c r="G54" s="12">
        <f t="shared" si="3"/>
        <v>0</v>
      </c>
    </row>
    <row r="55" spans="1:7" ht="15.75">
      <c r="A55" s="17" t="s">
        <v>93</v>
      </c>
      <c r="B55" s="18" t="s">
        <v>94</v>
      </c>
      <c r="C55" s="11">
        <v>496</v>
      </c>
      <c r="D55" s="11">
        <v>139.80000000000001</v>
      </c>
      <c r="E55" s="11">
        <f t="shared" si="2"/>
        <v>28.185483870967744</v>
      </c>
      <c r="F55" s="11">
        <v>105.7</v>
      </c>
      <c r="G55" s="12">
        <f t="shared" si="3"/>
        <v>132.26111636707665</v>
      </c>
    </row>
    <row r="56" spans="1:7" ht="15.75">
      <c r="A56" s="19" t="s">
        <v>95</v>
      </c>
      <c r="B56" s="20" t="s">
        <v>96</v>
      </c>
      <c r="C56" s="11">
        <v>3137.3</v>
      </c>
      <c r="D56" s="11">
        <v>633.9</v>
      </c>
      <c r="E56" s="11">
        <f t="shared" si="2"/>
        <v>20.20527204921429</v>
      </c>
      <c r="F56" s="11">
        <v>462.1</v>
      </c>
      <c r="G56" s="12">
        <f t="shared" si="3"/>
        <v>137.17809997835965</v>
      </c>
    </row>
    <row r="57" spans="1:7" ht="15.75">
      <c r="A57" s="15" t="s">
        <v>97</v>
      </c>
      <c r="B57" s="16" t="s">
        <v>98</v>
      </c>
      <c r="C57" s="6">
        <f>SUM(C58)</f>
        <v>47</v>
      </c>
      <c r="D57" s="6">
        <f>SUM(D58)</f>
        <v>27.5</v>
      </c>
      <c r="E57" s="6">
        <f t="shared" si="2"/>
        <v>58.51063829787234</v>
      </c>
      <c r="F57" s="6">
        <f>SUM(F58)</f>
        <v>45</v>
      </c>
      <c r="G57" s="7">
        <f t="shared" si="3"/>
        <v>61.111111111111114</v>
      </c>
    </row>
    <row r="58" spans="1:7" ht="15.75">
      <c r="A58" s="17" t="s">
        <v>99</v>
      </c>
      <c r="B58" s="18" t="s">
        <v>100</v>
      </c>
      <c r="C58" s="11">
        <v>47</v>
      </c>
      <c r="D58" s="11">
        <v>27.5</v>
      </c>
      <c r="E58" s="11">
        <f t="shared" si="2"/>
        <v>58.51063829787234</v>
      </c>
      <c r="F58" s="11">
        <v>45</v>
      </c>
      <c r="G58" s="12">
        <f t="shared" si="3"/>
        <v>61.111111111111114</v>
      </c>
    </row>
    <row r="59" spans="1:7" ht="15.75">
      <c r="A59" s="15" t="s">
        <v>101</v>
      </c>
      <c r="B59" s="16" t="s">
        <v>102</v>
      </c>
      <c r="C59" s="6">
        <f>SUM(C60:C60)</f>
        <v>73</v>
      </c>
      <c r="D59" s="6">
        <f>SUM(D60:D60)</f>
        <v>27.8</v>
      </c>
      <c r="E59" s="6">
        <f t="shared" si="2"/>
        <v>38.082191780821915</v>
      </c>
      <c r="F59" s="6">
        <f>SUM(F60:F60)</f>
        <v>108.2</v>
      </c>
      <c r="G59" s="7">
        <f t="shared" si="3"/>
        <v>25.693160813308687</v>
      </c>
    </row>
    <row r="60" spans="1:7" ht="31.5">
      <c r="A60" s="17" t="s">
        <v>103</v>
      </c>
      <c r="B60" s="18" t="s">
        <v>104</v>
      </c>
      <c r="C60" s="11">
        <v>73</v>
      </c>
      <c r="D60" s="11">
        <v>27.8</v>
      </c>
      <c r="E60" s="11">
        <f t="shared" si="2"/>
        <v>38.082191780821915</v>
      </c>
      <c r="F60" s="11">
        <v>108.2</v>
      </c>
      <c r="G60" s="12">
        <f t="shared" si="3"/>
        <v>25.693160813308687</v>
      </c>
    </row>
    <row r="61" spans="1:7" ht="31.5">
      <c r="A61" s="15" t="s">
        <v>105</v>
      </c>
      <c r="B61" s="16" t="s">
        <v>106</v>
      </c>
      <c r="C61" s="6">
        <f>SUM(C62)</f>
        <v>70</v>
      </c>
      <c r="D61" s="6">
        <f>SUM(D62)</f>
        <v>0</v>
      </c>
      <c r="E61" s="6">
        <f t="shared" si="2"/>
        <v>0</v>
      </c>
      <c r="F61" s="6">
        <f>SUM(F62)</f>
        <v>0</v>
      </c>
      <c r="G61" s="7">
        <f t="shared" si="3"/>
        <v>0</v>
      </c>
    </row>
    <row r="62" spans="1:7" ht="47.25">
      <c r="A62" s="17" t="s">
        <v>107</v>
      </c>
      <c r="B62" s="18" t="s">
        <v>108</v>
      </c>
      <c r="C62" s="11">
        <v>70</v>
      </c>
      <c r="D62" s="11">
        <v>0</v>
      </c>
      <c r="E62" s="11">
        <f t="shared" si="2"/>
        <v>0</v>
      </c>
      <c r="F62" s="11">
        <v>0</v>
      </c>
      <c r="G62" s="12">
        <f t="shared" si="3"/>
        <v>0</v>
      </c>
    </row>
    <row r="63" spans="1:7" ht="63">
      <c r="A63" s="15" t="s">
        <v>109</v>
      </c>
      <c r="B63" s="16" t="s">
        <v>110</v>
      </c>
      <c r="C63" s="6">
        <f>SUM(C64:C65)</f>
        <v>1821.7</v>
      </c>
      <c r="D63" s="6">
        <f>SUM(D64:D65)</f>
        <v>314</v>
      </c>
      <c r="E63" s="6">
        <f t="shared" si="2"/>
        <v>17.236647087884943</v>
      </c>
      <c r="F63" s="6">
        <f>SUM(F64:F65)</f>
        <v>247.2</v>
      </c>
      <c r="G63" s="7">
        <f t="shared" si="3"/>
        <v>127.02265372168284</v>
      </c>
    </row>
    <row r="64" spans="1:7" ht="63">
      <c r="A64" s="17" t="s">
        <v>111</v>
      </c>
      <c r="B64" s="18" t="s">
        <v>112</v>
      </c>
      <c r="C64" s="11">
        <v>1821.7</v>
      </c>
      <c r="D64" s="11">
        <v>314</v>
      </c>
      <c r="E64" s="11">
        <f t="shared" si="2"/>
        <v>17.236647087884943</v>
      </c>
      <c r="F64" s="11">
        <v>247.2</v>
      </c>
      <c r="G64" s="12">
        <f t="shared" si="3"/>
        <v>127.02265372168284</v>
      </c>
    </row>
    <row r="65" spans="1:7" ht="31.5">
      <c r="A65" s="17" t="s">
        <v>113</v>
      </c>
      <c r="B65" s="18" t="s">
        <v>114</v>
      </c>
      <c r="C65" s="11">
        <v>0</v>
      </c>
      <c r="D65" s="11">
        <v>0</v>
      </c>
      <c r="E65" s="11">
        <f t="shared" si="2"/>
        <v>0</v>
      </c>
      <c r="F65" s="11">
        <v>0</v>
      </c>
      <c r="G65" s="12">
        <f t="shared" si="3"/>
        <v>0</v>
      </c>
    </row>
    <row r="66" spans="1:7" ht="15.75">
      <c r="A66" s="14"/>
      <c r="B66" s="5" t="s">
        <v>39</v>
      </c>
      <c r="C66" s="6">
        <f>C63+C61+C59+C57+C53+C50+C44+C39+C35+C27+C42</f>
        <v>428989.89999999997</v>
      </c>
      <c r="D66" s="6">
        <f>D63+D61+D59+D57+D53+D50+D44+D39+D35+D27+D42</f>
        <v>88562.1</v>
      </c>
      <c r="E66" s="6">
        <f t="shared" si="2"/>
        <v>20.644332185909274</v>
      </c>
      <c r="F66" s="6">
        <f>F63+F61+F59+F57+F53+F50+F44+F39+F35+F27+F42</f>
        <v>83983.900000000009</v>
      </c>
      <c r="G66" s="7">
        <f t="shared" si="3"/>
        <v>105.45128292446529</v>
      </c>
    </row>
    <row r="67" spans="1:7" ht="31.5">
      <c r="A67" s="21"/>
      <c r="B67" s="10" t="s">
        <v>115</v>
      </c>
      <c r="C67" s="11">
        <f>C25-C66</f>
        <v>-5480.4999999999418</v>
      </c>
      <c r="D67" s="11">
        <f>D25-D66</f>
        <v>-693.30000000000291</v>
      </c>
      <c r="E67" s="22" t="s">
        <v>116</v>
      </c>
      <c r="F67" s="11">
        <f>F25-F66</f>
        <v>1904.3999999999942</v>
      </c>
      <c r="G67" s="23" t="s">
        <v>116</v>
      </c>
    </row>
    <row r="68" spans="1:7" ht="15.75" customHeight="1">
      <c r="A68" s="14"/>
      <c r="B68" s="26" t="s">
        <v>117</v>
      </c>
      <c r="C68" s="27"/>
      <c r="D68" s="27"/>
      <c r="E68" s="27"/>
      <c r="F68" s="27"/>
      <c r="G68" s="28"/>
    </row>
    <row r="69" spans="1:7" s="8" customFormat="1" ht="31.5">
      <c r="A69" s="24" t="s">
        <v>118</v>
      </c>
      <c r="B69" s="10" t="s">
        <v>119</v>
      </c>
      <c r="C69" s="11">
        <v>0</v>
      </c>
      <c r="D69" s="11">
        <v>0</v>
      </c>
      <c r="E69" s="22" t="s">
        <v>116</v>
      </c>
      <c r="F69" s="11">
        <v>0</v>
      </c>
      <c r="G69" s="22" t="s">
        <v>116</v>
      </c>
    </row>
    <row r="70" spans="1:7" s="8" customFormat="1" ht="47.25">
      <c r="A70" s="9" t="s">
        <v>120</v>
      </c>
      <c r="B70" s="10" t="s">
        <v>121</v>
      </c>
      <c r="C70" s="11">
        <v>0</v>
      </c>
      <c r="D70" s="11">
        <v>0</v>
      </c>
      <c r="E70" s="22" t="s">
        <v>116</v>
      </c>
      <c r="F70" s="11">
        <v>0</v>
      </c>
      <c r="G70" s="23" t="s">
        <v>116</v>
      </c>
    </row>
    <row r="71" spans="1:7" s="8" customFormat="1" ht="31.5">
      <c r="A71" s="9" t="s">
        <v>122</v>
      </c>
      <c r="B71" s="10" t="s">
        <v>123</v>
      </c>
      <c r="C71" s="11">
        <v>5480.5</v>
      </c>
      <c r="D71" s="11">
        <v>693.3</v>
      </c>
      <c r="E71" s="22" t="s">
        <v>116</v>
      </c>
      <c r="F71" s="11">
        <v>-1904.4</v>
      </c>
      <c r="G71" s="23" t="s">
        <v>116</v>
      </c>
    </row>
    <row r="72" spans="1:7" s="8" customFormat="1" ht="47.25">
      <c r="A72" s="9" t="s">
        <v>124</v>
      </c>
      <c r="B72" s="10" t="s">
        <v>125</v>
      </c>
      <c r="C72" s="11">
        <v>0</v>
      </c>
      <c r="D72" s="11">
        <v>0</v>
      </c>
      <c r="E72" s="22" t="s">
        <v>116</v>
      </c>
      <c r="F72" s="11">
        <v>0</v>
      </c>
      <c r="G72" s="23" t="s">
        <v>116</v>
      </c>
    </row>
    <row r="73" spans="1:7" ht="15.75">
      <c r="A73" s="3"/>
      <c r="B73" s="5" t="s">
        <v>39</v>
      </c>
      <c r="C73" s="6">
        <f>C69+C70+C71+C72</f>
        <v>5480.5</v>
      </c>
      <c r="D73" s="6">
        <f>D69+D70+D71+D72</f>
        <v>693.3</v>
      </c>
      <c r="E73" s="22" t="s">
        <v>116</v>
      </c>
      <c r="F73" s="6">
        <f>F69+F70+F71+F72</f>
        <v>-1904.4</v>
      </c>
      <c r="G73" s="23" t="s">
        <v>116</v>
      </c>
    </row>
  </sheetData>
  <mergeCells count="8">
    <mergeCell ref="B26:G26"/>
    <mergeCell ref="B68:G68"/>
    <mergeCell ref="A1:G1"/>
    <mergeCell ref="A2:G2"/>
    <mergeCell ref="A3:G3"/>
    <mergeCell ref="A4:G4"/>
    <mergeCell ref="A6:G6"/>
    <mergeCell ref="B8:G8"/>
  </mergeCells>
  <pageMargins left="1.1811023622047245" right="0.59055118110236227" top="0.78740157480314965" bottom="0.59055118110236227" header="0.31496062992125984" footer="0.31496062992125984"/>
  <pageSetup paperSize="9" scale="61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исполн.бюджета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2019-04-04T13:36:56Z</cp:lastPrinted>
  <dcterms:created xsi:type="dcterms:W3CDTF">2018-01-11T14:02:29Z</dcterms:created>
  <dcterms:modified xsi:type="dcterms:W3CDTF">2020-04-06T08:34:10Z</dcterms:modified>
</cp:coreProperties>
</file>